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附表2" sheetId="5" r:id="rId1"/>
    <sheet name="Sheet1" sheetId="1" r:id="rId2"/>
    <sheet name="Sheet2" sheetId="2" r:id="rId3"/>
    <sheet name="Sheet3" sheetId="3" r:id="rId4"/>
  </sheets>
  <definedNames>
    <definedName name="_xlnm.Print_Area" localSheetId="0">附表2!$A$1:$P$110</definedName>
  </definedNames>
  <calcPr calcId="144525"/>
</workbook>
</file>

<file path=xl/sharedStrings.xml><?xml version="1.0" encoding="utf-8"?>
<sst xmlns="http://schemas.openxmlformats.org/spreadsheetml/2006/main" count="35" uniqueCount="29">
  <si>
    <t>附表2</t>
  </si>
  <si>
    <t>2020年新增债券偿还计划表</t>
  </si>
  <si>
    <t>单位：万元</t>
  </si>
  <si>
    <t>2020年</t>
  </si>
  <si>
    <t xml:space="preserve">分年度应偿还本息 </t>
  </si>
  <si>
    <t>分年度应偿还本息合计</t>
  </si>
  <si>
    <t>类型</t>
  </si>
  <si>
    <r>
      <rPr>
        <b/>
        <sz val="12"/>
        <rFont val="宋体"/>
        <charset val="134"/>
      </rPr>
      <t>一般</t>
    </r>
    <r>
      <rPr>
        <b/>
        <sz val="10"/>
        <rFont val="宋体"/>
        <charset val="134"/>
      </rPr>
      <t>（3月）</t>
    </r>
  </si>
  <si>
    <t>专项</t>
  </si>
  <si>
    <t>一般（8月）</t>
  </si>
  <si>
    <t>专项（8月）</t>
  </si>
  <si>
    <t>期限</t>
  </si>
  <si>
    <t>十年期</t>
  </si>
  <si>
    <t>7年</t>
  </si>
  <si>
    <t>15年</t>
  </si>
  <si>
    <t>20年</t>
  </si>
  <si>
    <t>30年</t>
  </si>
  <si>
    <t>8月小计</t>
  </si>
  <si>
    <t>合计</t>
  </si>
  <si>
    <t>债券金额</t>
  </si>
  <si>
    <t>票面年利率（%）</t>
  </si>
  <si>
    <t>年度</t>
  </si>
  <si>
    <t>本息</t>
  </si>
  <si>
    <t>本金</t>
  </si>
  <si>
    <t>利息</t>
  </si>
  <si>
    <t>偿还方式</t>
  </si>
  <si>
    <t xml:space="preserve">利息按半年支付，到期偿还本金
</t>
  </si>
  <si>
    <t xml:space="preserve">利息按年支付，到期偿还本金
</t>
  </si>
  <si>
    <t>一般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</si>
</sst>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9" borderId="21" applyNumberFormat="0" applyAlignment="0" applyProtection="0">
      <alignment vertical="center"/>
    </xf>
    <xf numFmtId="0" fontId="21" fillId="19" borderId="17" applyNumberFormat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2" borderId="12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3"/>
  <sheetViews>
    <sheetView showZeros="0" tabSelected="1" topLeftCell="L1" workbookViewId="0">
      <selection activeCell="S111" sqref="S111"/>
    </sheetView>
  </sheetViews>
  <sheetFormatPr defaultColWidth="9" defaultRowHeight="14.25"/>
  <cols>
    <col min="1" max="1" width="7.025" style="2" hidden="1" customWidth="1"/>
    <col min="2" max="2" width="7.5" style="2" hidden="1" customWidth="1"/>
    <col min="3" max="3" width="14.75" style="2" hidden="1" customWidth="1"/>
    <col min="4" max="11" width="14.0583333333333" style="2" hidden="1" customWidth="1"/>
    <col min="12" max="12" width="18" style="2" customWidth="1"/>
    <col min="13" max="13" width="21.125" style="2" customWidth="1"/>
    <col min="14" max="15" width="21.125" style="1" customWidth="1"/>
    <col min="16" max="16" width="21.125" style="2" customWidth="1"/>
    <col min="17" max="229" width="9" style="2"/>
    <col min="230" max="16369" width="9" style="3"/>
  </cols>
  <sheetData>
    <row r="1" ht="21" customHeight="1" spans="12:12">
      <c r="L1" s="31" t="s">
        <v>0</v>
      </c>
    </row>
    <row r="2" ht="41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0.95" customHeight="1" spans="1:16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2"/>
      <c r="P3" s="33" t="s">
        <v>2</v>
      </c>
    </row>
    <row r="4" ht="8" customHeight="1" spans="1:16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34" t="s">
        <v>4</v>
      </c>
      <c r="M4" s="34"/>
      <c r="N4" s="34"/>
      <c r="O4" s="34"/>
      <c r="P4" s="35" t="s">
        <v>5</v>
      </c>
    </row>
    <row r="5" ht="8" customHeight="1" spans="1:16">
      <c r="A5" s="7" t="s">
        <v>6</v>
      </c>
      <c r="B5" s="7"/>
      <c r="C5" s="7"/>
      <c r="D5" s="6" t="s">
        <v>7</v>
      </c>
      <c r="E5" s="6" t="s">
        <v>8</v>
      </c>
      <c r="F5" s="6" t="s">
        <v>9</v>
      </c>
      <c r="G5" s="6" t="s">
        <v>10</v>
      </c>
      <c r="H5" s="6"/>
      <c r="I5" s="6"/>
      <c r="J5" s="6"/>
      <c r="K5" s="36"/>
      <c r="L5" s="34"/>
      <c r="M5" s="34"/>
      <c r="N5" s="34"/>
      <c r="O5" s="34"/>
      <c r="P5" s="37"/>
    </row>
    <row r="6" ht="8" customHeight="1" spans="1:16">
      <c r="A6" s="8" t="s">
        <v>11</v>
      </c>
      <c r="B6" s="9"/>
      <c r="C6" s="10"/>
      <c r="D6" s="11" t="s">
        <v>12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6" t="s">
        <v>18</v>
      </c>
      <c r="L6" s="34"/>
      <c r="M6" s="34"/>
      <c r="N6" s="34"/>
      <c r="O6" s="34"/>
      <c r="P6" s="37"/>
    </row>
    <row r="7" ht="8" customHeight="1" spans="1:16">
      <c r="A7" s="7" t="s">
        <v>19</v>
      </c>
      <c r="B7" s="7"/>
      <c r="C7" s="7"/>
      <c r="D7" s="12">
        <v>33200</v>
      </c>
      <c r="E7" s="12">
        <v>28000</v>
      </c>
      <c r="F7" s="12">
        <v>22000</v>
      </c>
      <c r="G7" s="12">
        <v>11000</v>
      </c>
      <c r="H7" s="12">
        <v>8000</v>
      </c>
      <c r="I7" s="12">
        <v>21000</v>
      </c>
      <c r="J7" s="12">
        <f>F7+G7+H7+I7</f>
        <v>62000</v>
      </c>
      <c r="K7" s="12">
        <f>D7+E7+J7</f>
        <v>123200</v>
      </c>
      <c r="L7" s="34"/>
      <c r="M7" s="34"/>
      <c r="N7" s="34"/>
      <c r="O7" s="34"/>
      <c r="P7" s="37"/>
    </row>
    <row r="8" s="1" customFormat="1" ht="21" customHeight="1" spans="1:16">
      <c r="A8" s="13" t="s">
        <v>20</v>
      </c>
      <c r="B8" s="14"/>
      <c r="C8" s="15"/>
      <c r="D8" s="16">
        <v>0.031</v>
      </c>
      <c r="E8" s="17">
        <v>0.0288</v>
      </c>
      <c r="F8" s="17">
        <v>0.0327</v>
      </c>
      <c r="G8" s="17">
        <v>0.037</v>
      </c>
      <c r="H8" s="17">
        <v>0.0382</v>
      </c>
      <c r="I8" s="17">
        <v>0.0398</v>
      </c>
      <c r="J8" s="17"/>
      <c r="K8" s="17"/>
      <c r="L8" s="35" t="s">
        <v>21</v>
      </c>
      <c r="M8" s="34" t="s">
        <v>22</v>
      </c>
      <c r="N8" s="34"/>
      <c r="O8" s="34"/>
      <c r="P8" s="37"/>
    </row>
    <row r="9" s="1" customFormat="1" ht="24" customHeight="1" spans="1:16">
      <c r="A9" s="18"/>
      <c r="B9" s="19"/>
      <c r="C9" s="20"/>
      <c r="D9" s="21"/>
      <c r="E9" s="22"/>
      <c r="F9" s="22"/>
      <c r="G9" s="22"/>
      <c r="H9" s="22"/>
      <c r="I9" s="22"/>
      <c r="J9" s="22"/>
      <c r="K9" s="22"/>
      <c r="L9" s="37"/>
      <c r="M9" s="37" t="s">
        <v>23</v>
      </c>
      <c r="N9" s="38" t="s">
        <v>24</v>
      </c>
      <c r="O9" s="39"/>
      <c r="P9" s="37"/>
    </row>
    <row r="10" ht="36" customHeight="1" spans="1:16">
      <c r="A10" s="7" t="s">
        <v>25</v>
      </c>
      <c r="B10" s="7"/>
      <c r="C10" s="7"/>
      <c r="D10" s="23" t="s">
        <v>26</v>
      </c>
      <c r="E10" s="23" t="s">
        <v>26</v>
      </c>
      <c r="F10" s="23" t="s">
        <v>27</v>
      </c>
      <c r="G10" s="24" t="s">
        <v>26</v>
      </c>
      <c r="H10" s="25"/>
      <c r="I10" s="40"/>
      <c r="J10" s="40"/>
      <c r="K10" s="41"/>
      <c r="L10" s="42"/>
      <c r="M10" s="42"/>
      <c r="N10" s="43" t="s">
        <v>28</v>
      </c>
      <c r="O10" s="43" t="s">
        <v>8</v>
      </c>
      <c r="P10" s="43"/>
    </row>
    <row r="11" ht="19" customHeight="1" spans="1:16">
      <c r="A11" s="26"/>
      <c r="B11" s="27">
        <v>2020</v>
      </c>
      <c r="C11" s="28">
        <v>44062</v>
      </c>
      <c r="D11" s="29">
        <f>D8*D7/2</f>
        <v>514.6</v>
      </c>
      <c r="E11" s="29"/>
      <c r="F11" s="29"/>
      <c r="G11" s="29"/>
      <c r="H11" s="29"/>
      <c r="I11" s="29"/>
      <c r="J11" s="29"/>
      <c r="K11" s="29">
        <f t="shared" ref="K11:K74" si="0">D11+E11+J11</f>
        <v>514.6</v>
      </c>
      <c r="L11" s="27">
        <v>2020</v>
      </c>
      <c r="M11" s="44"/>
      <c r="N11" s="45">
        <v>514.6</v>
      </c>
      <c r="O11" s="44">
        <v>403.2</v>
      </c>
      <c r="P11" s="44">
        <v>917.8</v>
      </c>
    </row>
    <row r="12" ht="19" hidden="1" customHeight="1" spans="1:16">
      <c r="A12" s="26"/>
      <c r="B12" s="27"/>
      <c r="C12" s="28">
        <v>44148</v>
      </c>
      <c r="D12" s="29"/>
      <c r="E12" s="29">
        <f>E7*E8/2</f>
        <v>403.2</v>
      </c>
      <c r="F12" s="29"/>
      <c r="G12" s="29"/>
      <c r="H12" s="29"/>
      <c r="I12" s="29"/>
      <c r="J12" s="29"/>
      <c r="K12" s="29">
        <f t="shared" si="0"/>
        <v>403.2</v>
      </c>
      <c r="L12" s="27"/>
      <c r="M12" s="44"/>
      <c r="N12" s="45"/>
      <c r="O12" s="44"/>
      <c r="P12" s="44"/>
    </row>
    <row r="13" ht="19" customHeight="1" spans="1:16">
      <c r="A13" s="26"/>
      <c r="B13" s="27">
        <v>2021</v>
      </c>
      <c r="C13" s="28">
        <v>44239</v>
      </c>
      <c r="D13" s="29"/>
      <c r="E13" s="29"/>
      <c r="F13" s="29"/>
      <c r="G13" s="29">
        <f t="shared" ref="G13:I13" si="1">G8*G7/2</f>
        <v>203.5</v>
      </c>
      <c r="H13" s="29">
        <f t="shared" si="1"/>
        <v>152.8</v>
      </c>
      <c r="I13" s="29">
        <f t="shared" si="1"/>
        <v>417.9</v>
      </c>
      <c r="J13" s="29">
        <f t="shared" ref="J13:J76" si="2">F13+G13+H13+I13</f>
        <v>774.2</v>
      </c>
      <c r="K13" s="29">
        <f t="shared" si="0"/>
        <v>774.2</v>
      </c>
      <c r="L13" s="27">
        <v>2021</v>
      </c>
      <c r="M13" s="44"/>
      <c r="N13" s="44">
        <v>1748.6</v>
      </c>
      <c r="O13" s="45">
        <v>2354.8</v>
      </c>
      <c r="P13" s="45">
        <v>4103.4</v>
      </c>
    </row>
    <row r="14" ht="19" hidden="1" customHeight="1" spans="1:16">
      <c r="A14" s="26"/>
      <c r="B14" s="27"/>
      <c r="C14" s="28">
        <v>44246</v>
      </c>
      <c r="D14" s="29">
        <v>514.6</v>
      </c>
      <c r="E14" s="29"/>
      <c r="F14" s="29"/>
      <c r="G14" s="29"/>
      <c r="H14" s="29"/>
      <c r="I14" s="29"/>
      <c r="J14" s="29">
        <f t="shared" si="2"/>
        <v>0</v>
      </c>
      <c r="K14" s="29">
        <f t="shared" si="0"/>
        <v>514.6</v>
      </c>
      <c r="L14" s="27"/>
      <c r="M14" s="44"/>
      <c r="N14" s="44"/>
      <c r="O14" s="45"/>
      <c r="P14" s="45"/>
    </row>
    <row r="15" ht="19" hidden="1" customHeight="1" spans="1:16">
      <c r="A15" s="26"/>
      <c r="B15" s="27"/>
      <c r="C15" s="28">
        <v>44329</v>
      </c>
      <c r="D15" s="29"/>
      <c r="E15" s="29">
        <v>403.2</v>
      </c>
      <c r="F15" s="29"/>
      <c r="G15" s="29"/>
      <c r="H15" s="29"/>
      <c r="I15" s="29"/>
      <c r="J15" s="29">
        <f t="shared" si="2"/>
        <v>0</v>
      </c>
      <c r="K15" s="29">
        <f t="shared" si="0"/>
        <v>403.2</v>
      </c>
      <c r="L15" s="27"/>
      <c r="M15" s="44"/>
      <c r="N15" s="44"/>
      <c r="O15" s="45"/>
      <c r="P15" s="45"/>
    </row>
    <row r="16" ht="19" hidden="1" customHeight="1" spans="1:16">
      <c r="A16" s="26"/>
      <c r="B16" s="27"/>
      <c r="C16" s="28">
        <v>44420</v>
      </c>
      <c r="D16" s="29"/>
      <c r="E16" s="29"/>
      <c r="F16" s="29">
        <f>F8*F7</f>
        <v>719.4</v>
      </c>
      <c r="G16" s="29">
        <f t="shared" ref="G16:I16" si="3">G8*G7/2</f>
        <v>203.5</v>
      </c>
      <c r="H16" s="29">
        <f t="shared" si="3"/>
        <v>152.8</v>
      </c>
      <c r="I16" s="29">
        <f t="shared" si="3"/>
        <v>417.9</v>
      </c>
      <c r="J16" s="29">
        <f t="shared" si="2"/>
        <v>1493.6</v>
      </c>
      <c r="K16" s="29">
        <f t="shared" si="0"/>
        <v>1493.6</v>
      </c>
      <c r="L16" s="27"/>
      <c r="M16" s="44"/>
      <c r="N16" s="44"/>
      <c r="O16" s="45"/>
      <c r="P16" s="45"/>
    </row>
    <row r="17" ht="19" hidden="1" customHeight="1" spans="1:16">
      <c r="A17" s="26"/>
      <c r="B17" s="27"/>
      <c r="C17" s="28">
        <v>44427</v>
      </c>
      <c r="D17" s="29">
        <f>D7*D8/2</f>
        <v>514.6</v>
      </c>
      <c r="E17" s="29"/>
      <c r="F17" s="29"/>
      <c r="G17" s="29"/>
      <c r="H17" s="29"/>
      <c r="I17" s="29"/>
      <c r="J17" s="29">
        <f t="shared" si="2"/>
        <v>0</v>
      </c>
      <c r="K17" s="29">
        <f t="shared" si="0"/>
        <v>514.6</v>
      </c>
      <c r="L17" s="27"/>
      <c r="M17" s="44"/>
      <c r="N17" s="44"/>
      <c r="O17" s="45"/>
      <c r="P17" s="45"/>
    </row>
    <row r="18" ht="19" hidden="1" customHeight="1" spans="1:16">
      <c r="A18" s="26"/>
      <c r="B18" s="27"/>
      <c r="C18" s="28">
        <v>44513</v>
      </c>
      <c r="D18" s="29"/>
      <c r="E18" s="29">
        <v>403.2</v>
      </c>
      <c r="F18" s="29"/>
      <c r="G18" s="29"/>
      <c r="H18" s="29"/>
      <c r="I18" s="29"/>
      <c r="J18" s="29">
        <f t="shared" si="2"/>
        <v>0</v>
      </c>
      <c r="K18" s="29">
        <f t="shared" si="0"/>
        <v>403.2</v>
      </c>
      <c r="L18" s="27"/>
      <c r="M18" s="44"/>
      <c r="N18" s="44"/>
      <c r="O18" s="45"/>
      <c r="P18" s="45"/>
    </row>
    <row r="19" ht="19" customHeight="1" spans="1:16">
      <c r="A19" s="26"/>
      <c r="B19" s="27">
        <v>2022</v>
      </c>
      <c r="C19" s="28">
        <v>44604</v>
      </c>
      <c r="D19" s="29"/>
      <c r="E19" s="29"/>
      <c r="F19" s="29"/>
      <c r="G19" s="29">
        <f t="shared" ref="G19:I19" si="4">G8*G7/2</f>
        <v>203.5</v>
      </c>
      <c r="H19" s="29">
        <f t="shared" si="4"/>
        <v>152.8</v>
      </c>
      <c r="I19" s="29">
        <f t="shared" si="4"/>
        <v>417.9</v>
      </c>
      <c r="J19" s="29">
        <f t="shared" si="2"/>
        <v>774.2</v>
      </c>
      <c r="K19" s="29">
        <f t="shared" si="0"/>
        <v>774.2</v>
      </c>
      <c r="L19" s="27">
        <v>2022</v>
      </c>
      <c r="M19" s="44"/>
      <c r="N19" s="45">
        <v>1748.6</v>
      </c>
      <c r="O19" s="45">
        <v>2354.8</v>
      </c>
      <c r="P19" s="45">
        <v>4103.4</v>
      </c>
    </row>
    <row r="20" ht="19" hidden="1" customHeight="1" spans="1:16">
      <c r="A20" s="26"/>
      <c r="B20" s="27"/>
      <c r="C20" s="28">
        <v>44611</v>
      </c>
      <c r="D20" s="29">
        <v>514.6</v>
      </c>
      <c r="E20" s="29"/>
      <c r="F20" s="29"/>
      <c r="G20" s="29"/>
      <c r="H20" s="29"/>
      <c r="I20" s="29"/>
      <c r="J20" s="29">
        <f t="shared" si="2"/>
        <v>0</v>
      </c>
      <c r="K20" s="29">
        <f t="shared" si="0"/>
        <v>514.6</v>
      </c>
      <c r="L20" s="27"/>
      <c r="M20" s="44"/>
      <c r="N20" s="45"/>
      <c r="O20" s="45"/>
      <c r="P20" s="45"/>
    </row>
    <row r="21" ht="19" hidden="1" customHeight="1" spans="1:16">
      <c r="A21" s="26"/>
      <c r="B21" s="27"/>
      <c r="C21" s="28">
        <v>44694</v>
      </c>
      <c r="D21" s="29"/>
      <c r="E21" s="29">
        <v>403.2</v>
      </c>
      <c r="F21" s="29"/>
      <c r="G21" s="29"/>
      <c r="H21" s="29"/>
      <c r="I21" s="29"/>
      <c r="J21" s="29">
        <f t="shared" si="2"/>
        <v>0</v>
      </c>
      <c r="K21" s="29">
        <f t="shared" si="0"/>
        <v>403.2</v>
      </c>
      <c r="L21" s="27"/>
      <c r="M21" s="44"/>
      <c r="N21" s="45"/>
      <c r="O21" s="45"/>
      <c r="P21" s="45"/>
    </row>
    <row r="22" ht="19" hidden="1" customHeight="1" spans="1:16">
      <c r="A22" s="26"/>
      <c r="B22" s="27"/>
      <c r="C22" s="28">
        <v>44785</v>
      </c>
      <c r="D22" s="29"/>
      <c r="E22" s="29"/>
      <c r="F22" s="29">
        <v>719.4</v>
      </c>
      <c r="G22" s="29">
        <v>203.5</v>
      </c>
      <c r="H22" s="29">
        <v>152.8</v>
      </c>
      <c r="I22" s="29">
        <v>417.9</v>
      </c>
      <c r="J22" s="29">
        <f t="shared" si="2"/>
        <v>1493.6</v>
      </c>
      <c r="K22" s="29">
        <f t="shared" si="0"/>
        <v>1493.6</v>
      </c>
      <c r="L22" s="27"/>
      <c r="M22" s="44"/>
      <c r="N22" s="45"/>
      <c r="O22" s="45"/>
      <c r="P22" s="45"/>
    </row>
    <row r="23" ht="19" hidden="1" customHeight="1" spans="1:16">
      <c r="A23" s="26"/>
      <c r="B23" s="27"/>
      <c r="C23" s="28">
        <v>44792</v>
      </c>
      <c r="D23" s="29">
        <v>514.6</v>
      </c>
      <c r="E23" s="29"/>
      <c r="F23" s="29"/>
      <c r="G23" s="29"/>
      <c r="H23" s="29"/>
      <c r="I23" s="29"/>
      <c r="J23" s="29">
        <f t="shared" si="2"/>
        <v>0</v>
      </c>
      <c r="K23" s="29">
        <f t="shared" si="0"/>
        <v>514.6</v>
      </c>
      <c r="L23" s="27"/>
      <c r="M23" s="44"/>
      <c r="N23" s="45"/>
      <c r="O23" s="45"/>
      <c r="P23" s="45"/>
    </row>
    <row r="24" ht="19" hidden="1" customHeight="1" spans="1:16">
      <c r="A24" s="26"/>
      <c r="B24" s="27"/>
      <c r="C24" s="28">
        <v>44878</v>
      </c>
      <c r="D24" s="29"/>
      <c r="E24" s="29">
        <v>403.2</v>
      </c>
      <c r="F24" s="29"/>
      <c r="G24" s="29"/>
      <c r="H24" s="29"/>
      <c r="I24" s="29"/>
      <c r="J24" s="29">
        <f t="shared" si="2"/>
        <v>0</v>
      </c>
      <c r="K24" s="29">
        <f t="shared" si="0"/>
        <v>403.2</v>
      </c>
      <c r="L24" s="27"/>
      <c r="M24" s="44"/>
      <c r="N24" s="45"/>
      <c r="O24" s="45"/>
      <c r="P24" s="45"/>
    </row>
    <row r="25" ht="19" customHeight="1" spans="1:16">
      <c r="A25" s="26"/>
      <c r="B25" s="27">
        <v>2023</v>
      </c>
      <c r="C25" s="28">
        <v>44969</v>
      </c>
      <c r="D25" s="29"/>
      <c r="E25" s="29"/>
      <c r="F25" s="29"/>
      <c r="G25" s="29">
        <v>203.5</v>
      </c>
      <c r="H25" s="29">
        <v>152.8</v>
      </c>
      <c r="I25" s="29">
        <v>417.9</v>
      </c>
      <c r="J25" s="29">
        <f t="shared" si="2"/>
        <v>774.2</v>
      </c>
      <c r="K25" s="29">
        <f t="shared" si="0"/>
        <v>774.2</v>
      </c>
      <c r="L25" s="27">
        <v>2023</v>
      </c>
      <c r="M25" s="46"/>
      <c r="N25" s="45">
        <v>1748.6</v>
      </c>
      <c r="O25" s="45">
        <v>2354.8</v>
      </c>
      <c r="P25" s="45">
        <v>4103.4</v>
      </c>
    </row>
    <row r="26" ht="19" hidden="1" customHeight="1" spans="1:16">
      <c r="A26" s="26"/>
      <c r="B26" s="27"/>
      <c r="C26" s="28">
        <v>44976</v>
      </c>
      <c r="D26" s="29">
        <v>514.6</v>
      </c>
      <c r="E26" s="29"/>
      <c r="F26" s="29"/>
      <c r="G26" s="29"/>
      <c r="H26" s="29"/>
      <c r="I26" s="29"/>
      <c r="J26" s="29">
        <f t="shared" si="2"/>
        <v>0</v>
      </c>
      <c r="K26" s="29">
        <f t="shared" si="0"/>
        <v>514.6</v>
      </c>
      <c r="L26" s="27"/>
      <c r="M26" s="47"/>
      <c r="N26" s="45"/>
      <c r="O26" s="45"/>
      <c r="P26" s="45"/>
    </row>
    <row r="27" ht="19" hidden="1" customHeight="1" spans="1:16">
      <c r="A27" s="26"/>
      <c r="B27" s="27"/>
      <c r="C27" s="28">
        <v>45059</v>
      </c>
      <c r="D27" s="29"/>
      <c r="E27" s="29">
        <v>403.2</v>
      </c>
      <c r="F27" s="29"/>
      <c r="G27" s="29"/>
      <c r="H27" s="29"/>
      <c r="I27" s="29"/>
      <c r="J27" s="29">
        <f t="shared" si="2"/>
        <v>0</v>
      </c>
      <c r="K27" s="29">
        <f t="shared" si="0"/>
        <v>403.2</v>
      </c>
      <c r="L27" s="27"/>
      <c r="M27" s="47"/>
      <c r="N27" s="45"/>
      <c r="O27" s="45"/>
      <c r="P27" s="45"/>
    </row>
    <row r="28" ht="19" hidden="1" customHeight="1" spans="1:16">
      <c r="A28" s="26"/>
      <c r="B28" s="27"/>
      <c r="C28" s="28">
        <v>45150</v>
      </c>
      <c r="D28" s="29"/>
      <c r="E28" s="29"/>
      <c r="F28" s="29">
        <v>719.4</v>
      </c>
      <c r="G28" s="29">
        <v>203.5</v>
      </c>
      <c r="H28" s="29">
        <v>152.8</v>
      </c>
      <c r="I28" s="29">
        <v>417.9</v>
      </c>
      <c r="J28" s="29">
        <f t="shared" si="2"/>
        <v>1493.6</v>
      </c>
      <c r="K28" s="29">
        <f t="shared" si="0"/>
        <v>1493.6</v>
      </c>
      <c r="L28" s="27"/>
      <c r="M28" s="47"/>
      <c r="N28" s="45"/>
      <c r="O28" s="45"/>
      <c r="P28" s="45"/>
    </row>
    <row r="29" ht="19" hidden="1" customHeight="1" spans="1:16">
      <c r="A29" s="26"/>
      <c r="B29" s="27"/>
      <c r="C29" s="28">
        <v>45157</v>
      </c>
      <c r="D29" s="29">
        <v>514.6</v>
      </c>
      <c r="E29" s="29"/>
      <c r="F29" s="29"/>
      <c r="G29" s="29"/>
      <c r="H29" s="29"/>
      <c r="I29" s="29"/>
      <c r="J29" s="29">
        <f t="shared" si="2"/>
        <v>0</v>
      </c>
      <c r="K29" s="29">
        <f t="shared" si="0"/>
        <v>514.6</v>
      </c>
      <c r="L29" s="27"/>
      <c r="M29" s="47"/>
      <c r="N29" s="45"/>
      <c r="O29" s="45"/>
      <c r="P29" s="45"/>
    </row>
    <row r="30" ht="19" hidden="1" customHeight="1" spans="1:16">
      <c r="A30" s="26"/>
      <c r="B30" s="27"/>
      <c r="C30" s="28">
        <v>45243</v>
      </c>
      <c r="D30" s="29"/>
      <c r="E30" s="29">
        <v>403.2</v>
      </c>
      <c r="F30" s="29"/>
      <c r="G30" s="29"/>
      <c r="H30" s="29"/>
      <c r="I30" s="29"/>
      <c r="J30" s="29">
        <f t="shared" si="2"/>
        <v>0</v>
      </c>
      <c r="K30" s="29">
        <f t="shared" si="0"/>
        <v>403.2</v>
      </c>
      <c r="L30" s="27"/>
      <c r="M30" s="48"/>
      <c r="N30" s="45"/>
      <c r="O30" s="45"/>
      <c r="P30" s="45"/>
    </row>
    <row r="31" ht="19" customHeight="1" spans="1:16">
      <c r="A31" s="26"/>
      <c r="B31" s="27">
        <v>2024</v>
      </c>
      <c r="C31" s="28">
        <v>45334</v>
      </c>
      <c r="D31" s="29"/>
      <c r="E31" s="29"/>
      <c r="F31" s="29"/>
      <c r="G31" s="29">
        <v>203.5</v>
      </c>
      <c r="H31" s="29">
        <v>152.8</v>
      </c>
      <c r="I31" s="29">
        <v>417.9</v>
      </c>
      <c r="J31" s="29">
        <f t="shared" si="2"/>
        <v>774.2</v>
      </c>
      <c r="K31" s="29">
        <f t="shared" si="0"/>
        <v>774.2</v>
      </c>
      <c r="L31" s="27">
        <v>2024</v>
      </c>
      <c r="M31" s="44"/>
      <c r="N31" s="45">
        <v>1748.6</v>
      </c>
      <c r="O31" s="45">
        <v>2354.8</v>
      </c>
      <c r="P31" s="45">
        <v>4103.4</v>
      </c>
    </row>
    <row r="32" ht="19" hidden="1" customHeight="1" spans="1:16">
      <c r="A32" s="26"/>
      <c r="B32" s="27"/>
      <c r="C32" s="28">
        <v>45341</v>
      </c>
      <c r="D32" s="29">
        <v>514.6</v>
      </c>
      <c r="E32" s="29"/>
      <c r="F32" s="29"/>
      <c r="G32" s="29"/>
      <c r="H32" s="29"/>
      <c r="I32" s="29"/>
      <c r="J32" s="29">
        <f t="shared" si="2"/>
        <v>0</v>
      </c>
      <c r="K32" s="29">
        <f t="shared" si="0"/>
        <v>514.6</v>
      </c>
      <c r="L32" s="27"/>
      <c r="M32" s="44"/>
      <c r="N32" s="45"/>
      <c r="O32" s="45"/>
      <c r="P32" s="45"/>
    </row>
    <row r="33" ht="19" hidden="1" customHeight="1" spans="1:16">
      <c r="A33" s="26"/>
      <c r="B33" s="27"/>
      <c r="C33" s="28">
        <v>45425</v>
      </c>
      <c r="D33" s="29"/>
      <c r="E33" s="29">
        <v>403.2</v>
      </c>
      <c r="F33" s="29"/>
      <c r="G33" s="29"/>
      <c r="H33" s="29"/>
      <c r="I33" s="29"/>
      <c r="J33" s="29">
        <f t="shared" si="2"/>
        <v>0</v>
      </c>
      <c r="K33" s="29">
        <f t="shared" si="0"/>
        <v>403.2</v>
      </c>
      <c r="L33" s="27"/>
      <c r="M33" s="44"/>
      <c r="N33" s="45"/>
      <c r="O33" s="45"/>
      <c r="P33" s="45"/>
    </row>
    <row r="34" ht="19" hidden="1" customHeight="1" spans="1:16">
      <c r="A34" s="26"/>
      <c r="B34" s="27"/>
      <c r="C34" s="28">
        <v>45516</v>
      </c>
      <c r="D34" s="29"/>
      <c r="E34" s="29"/>
      <c r="F34" s="29">
        <v>719.4</v>
      </c>
      <c r="G34" s="29">
        <v>203.5</v>
      </c>
      <c r="H34" s="29">
        <v>152.8</v>
      </c>
      <c r="I34" s="29">
        <v>417.9</v>
      </c>
      <c r="J34" s="29">
        <f t="shared" si="2"/>
        <v>1493.6</v>
      </c>
      <c r="K34" s="29">
        <f t="shared" si="0"/>
        <v>1493.6</v>
      </c>
      <c r="L34" s="27"/>
      <c r="M34" s="44"/>
      <c r="N34" s="45"/>
      <c r="O34" s="45"/>
      <c r="P34" s="45"/>
    </row>
    <row r="35" ht="19" hidden="1" customHeight="1" spans="1:16">
      <c r="A35" s="26"/>
      <c r="B35" s="27"/>
      <c r="C35" s="28">
        <v>45523</v>
      </c>
      <c r="D35" s="29">
        <v>514.6</v>
      </c>
      <c r="E35" s="29"/>
      <c r="F35" s="29"/>
      <c r="G35" s="29"/>
      <c r="H35" s="29"/>
      <c r="I35" s="29"/>
      <c r="J35" s="29">
        <f t="shared" si="2"/>
        <v>0</v>
      </c>
      <c r="K35" s="29">
        <f t="shared" si="0"/>
        <v>514.6</v>
      </c>
      <c r="L35" s="27"/>
      <c r="M35" s="44"/>
      <c r="N35" s="45"/>
      <c r="O35" s="45"/>
      <c r="P35" s="45"/>
    </row>
    <row r="36" ht="19" hidden="1" customHeight="1" spans="1:16">
      <c r="A36" s="26"/>
      <c r="B36" s="27"/>
      <c r="C36" s="28">
        <v>45609</v>
      </c>
      <c r="D36" s="29"/>
      <c r="E36" s="29">
        <v>403.2</v>
      </c>
      <c r="F36" s="29"/>
      <c r="G36" s="29"/>
      <c r="H36" s="29"/>
      <c r="I36" s="29"/>
      <c r="J36" s="29">
        <f t="shared" si="2"/>
        <v>0</v>
      </c>
      <c r="K36" s="29">
        <f t="shared" si="0"/>
        <v>403.2</v>
      </c>
      <c r="L36" s="27"/>
      <c r="M36" s="44"/>
      <c r="N36" s="45"/>
      <c r="O36" s="45"/>
      <c r="P36" s="45"/>
    </row>
    <row r="37" ht="19" customHeight="1" spans="1:16">
      <c r="A37" s="26"/>
      <c r="B37" s="27">
        <v>2025</v>
      </c>
      <c r="C37" s="28">
        <v>45700</v>
      </c>
      <c r="D37" s="29"/>
      <c r="E37" s="29"/>
      <c r="F37" s="29"/>
      <c r="G37" s="29">
        <v>203.5</v>
      </c>
      <c r="H37" s="29">
        <v>152.8</v>
      </c>
      <c r="I37" s="29">
        <v>417.9</v>
      </c>
      <c r="J37" s="29">
        <f t="shared" si="2"/>
        <v>774.2</v>
      </c>
      <c r="K37" s="29">
        <f t="shared" si="0"/>
        <v>774.2</v>
      </c>
      <c r="L37" s="27">
        <v>2025</v>
      </c>
      <c r="M37" s="44"/>
      <c r="N37" s="45">
        <v>1748.6</v>
      </c>
      <c r="O37" s="45">
        <v>2354.8</v>
      </c>
      <c r="P37" s="45">
        <v>4103.4</v>
      </c>
    </row>
    <row r="38" ht="19" hidden="1" customHeight="1" spans="1:16">
      <c r="A38" s="26"/>
      <c r="B38" s="27"/>
      <c r="C38" s="28">
        <v>45707</v>
      </c>
      <c r="D38" s="29">
        <v>514.6</v>
      </c>
      <c r="E38" s="29"/>
      <c r="F38" s="29"/>
      <c r="G38" s="29"/>
      <c r="H38" s="29"/>
      <c r="I38" s="29"/>
      <c r="J38" s="29">
        <f t="shared" si="2"/>
        <v>0</v>
      </c>
      <c r="K38" s="29">
        <f t="shared" si="0"/>
        <v>514.6</v>
      </c>
      <c r="L38" s="27"/>
      <c r="M38" s="44"/>
      <c r="N38" s="45"/>
      <c r="O38" s="45"/>
      <c r="P38" s="45"/>
    </row>
    <row r="39" ht="19" hidden="1" customHeight="1" spans="1:16">
      <c r="A39" s="26"/>
      <c r="B39" s="27"/>
      <c r="C39" s="28">
        <v>45790</v>
      </c>
      <c r="D39" s="29"/>
      <c r="E39" s="29">
        <v>403.2</v>
      </c>
      <c r="F39" s="29"/>
      <c r="G39" s="29"/>
      <c r="H39" s="29"/>
      <c r="I39" s="29"/>
      <c r="J39" s="29">
        <f t="shared" si="2"/>
        <v>0</v>
      </c>
      <c r="K39" s="29">
        <f t="shared" si="0"/>
        <v>403.2</v>
      </c>
      <c r="L39" s="27"/>
      <c r="M39" s="44"/>
      <c r="N39" s="45"/>
      <c r="O39" s="45"/>
      <c r="P39" s="45"/>
    </row>
    <row r="40" ht="19" hidden="1" customHeight="1" spans="1:16">
      <c r="A40" s="26"/>
      <c r="B40" s="27"/>
      <c r="C40" s="28">
        <v>45881</v>
      </c>
      <c r="D40" s="29"/>
      <c r="E40" s="29"/>
      <c r="F40" s="29">
        <v>719.4</v>
      </c>
      <c r="G40" s="29">
        <v>203.5</v>
      </c>
      <c r="H40" s="29">
        <v>152.8</v>
      </c>
      <c r="I40" s="29">
        <v>417.9</v>
      </c>
      <c r="J40" s="29">
        <f t="shared" si="2"/>
        <v>1493.6</v>
      </c>
      <c r="K40" s="29">
        <f t="shared" si="0"/>
        <v>1493.6</v>
      </c>
      <c r="L40" s="27"/>
      <c r="M40" s="44"/>
      <c r="N40" s="45"/>
      <c r="O40" s="45"/>
      <c r="P40" s="45"/>
    </row>
    <row r="41" ht="19" hidden="1" customHeight="1" spans="1:16">
      <c r="A41" s="26"/>
      <c r="B41" s="27"/>
      <c r="C41" s="28">
        <v>45888</v>
      </c>
      <c r="D41" s="29">
        <v>514.6</v>
      </c>
      <c r="E41" s="29"/>
      <c r="F41" s="29"/>
      <c r="G41" s="29"/>
      <c r="H41" s="29"/>
      <c r="I41" s="29"/>
      <c r="J41" s="29">
        <f t="shared" si="2"/>
        <v>0</v>
      </c>
      <c r="K41" s="29">
        <f t="shared" si="0"/>
        <v>514.6</v>
      </c>
      <c r="L41" s="27"/>
      <c r="M41" s="44"/>
      <c r="N41" s="45"/>
      <c r="O41" s="45"/>
      <c r="P41" s="45"/>
    </row>
    <row r="42" ht="19" hidden="1" customHeight="1" spans="1:16">
      <c r="A42" s="26"/>
      <c r="B42" s="27"/>
      <c r="C42" s="28">
        <v>45974</v>
      </c>
      <c r="D42" s="29"/>
      <c r="E42" s="29">
        <v>403.2</v>
      </c>
      <c r="F42" s="29"/>
      <c r="G42" s="29"/>
      <c r="H42" s="29"/>
      <c r="I42" s="29"/>
      <c r="J42" s="29">
        <f t="shared" si="2"/>
        <v>0</v>
      </c>
      <c r="K42" s="29">
        <f t="shared" si="0"/>
        <v>403.2</v>
      </c>
      <c r="L42" s="27"/>
      <c r="M42" s="44"/>
      <c r="N42" s="45"/>
      <c r="O42" s="45"/>
      <c r="P42" s="45"/>
    </row>
    <row r="43" ht="19" customHeight="1" spans="1:16">
      <c r="A43" s="26"/>
      <c r="B43" s="27">
        <v>2026</v>
      </c>
      <c r="C43" s="28">
        <v>46065</v>
      </c>
      <c r="D43" s="29"/>
      <c r="E43" s="29"/>
      <c r="F43" s="29"/>
      <c r="G43" s="29">
        <v>203.5</v>
      </c>
      <c r="H43" s="29">
        <v>152.8</v>
      </c>
      <c r="I43" s="29">
        <v>417.9</v>
      </c>
      <c r="J43" s="29">
        <f t="shared" si="2"/>
        <v>774.2</v>
      </c>
      <c r="K43" s="29">
        <f t="shared" si="0"/>
        <v>774.2</v>
      </c>
      <c r="L43" s="27">
        <v>2026</v>
      </c>
      <c r="M43" s="46"/>
      <c r="N43" s="44">
        <v>1748.6</v>
      </c>
      <c r="O43" s="45">
        <v>2354.8</v>
      </c>
      <c r="P43" s="45">
        <v>4103.4</v>
      </c>
    </row>
    <row r="44" ht="19" hidden="1" customHeight="1" spans="1:16">
      <c r="A44" s="26"/>
      <c r="B44" s="27"/>
      <c r="C44" s="28">
        <v>46072</v>
      </c>
      <c r="D44" s="29">
        <v>514.6</v>
      </c>
      <c r="E44" s="29"/>
      <c r="F44" s="29"/>
      <c r="G44" s="29"/>
      <c r="H44" s="29"/>
      <c r="I44" s="29"/>
      <c r="J44" s="29">
        <f t="shared" si="2"/>
        <v>0</v>
      </c>
      <c r="K44" s="29">
        <f t="shared" si="0"/>
        <v>514.6</v>
      </c>
      <c r="L44" s="27"/>
      <c r="M44" s="47"/>
      <c r="N44" s="44"/>
      <c r="O44" s="45"/>
      <c r="P44" s="45"/>
    </row>
    <row r="45" ht="19" hidden="1" customHeight="1" spans="1:16">
      <c r="A45" s="26"/>
      <c r="B45" s="27"/>
      <c r="C45" s="28">
        <v>46155</v>
      </c>
      <c r="D45" s="29"/>
      <c r="E45" s="29">
        <v>403.2</v>
      </c>
      <c r="F45" s="29"/>
      <c r="G45" s="29"/>
      <c r="H45" s="29"/>
      <c r="I45" s="29"/>
      <c r="J45" s="29">
        <f t="shared" si="2"/>
        <v>0</v>
      </c>
      <c r="K45" s="29">
        <f t="shared" si="0"/>
        <v>403.2</v>
      </c>
      <c r="L45" s="27"/>
      <c r="M45" s="47"/>
      <c r="N45" s="44"/>
      <c r="O45" s="45"/>
      <c r="P45" s="45"/>
    </row>
    <row r="46" ht="19" hidden="1" customHeight="1" spans="1:16">
      <c r="A46" s="26"/>
      <c r="B46" s="27"/>
      <c r="C46" s="28">
        <v>46246</v>
      </c>
      <c r="D46" s="29"/>
      <c r="E46" s="29"/>
      <c r="F46" s="29">
        <v>719.4</v>
      </c>
      <c r="G46" s="29">
        <v>203.5</v>
      </c>
      <c r="H46" s="29">
        <v>152.8</v>
      </c>
      <c r="I46" s="29">
        <v>417.9</v>
      </c>
      <c r="J46" s="29">
        <f t="shared" si="2"/>
        <v>1493.6</v>
      </c>
      <c r="K46" s="29">
        <f t="shared" si="0"/>
        <v>1493.6</v>
      </c>
      <c r="L46" s="27"/>
      <c r="M46" s="47"/>
      <c r="N46" s="44"/>
      <c r="O46" s="45"/>
      <c r="P46" s="45"/>
    </row>
    <row r="47" ht="19" hidden="1" customHeight="1" spans="1:16">
      <c r="A47" s="26"/>
      <c r="B47" s="27"/>
      <c r="C47" s="28">
        <v>46253</v>
      </c>
      <c r="D47" s="29">
        <v>514.6</v>
      </c>
      <c r="E47" s="29"/>
      <c r="F47" s="29"/>
      <c r="G47" s="29"/>
      <c r="H47" s="29"/>
      <c r="I47" s="29"/>
      <c r="J47" s="29">
        <f t="shared" si="2"/>
        <v>0</v>
      </c>
      <c r="K47" s="29">
        <f t="shared" si="0"/>
        <v>514.6</v>
      </c>
      <c r="L47" s="27"/>
      <c r="M47" s="47"/>
      <c r="N47" s="44"/>
      <c r="O47" s="45"/>
      <c r="P47" s="45"/>
    </row>
    <row r="48" ht="19" hidden="1" customHeight="1" spans="1:16">
      <c r="A48" s="26"/>
      <c r="B48" s="27"/>
      <c r="C48" s="28">
        <v>46339</v>
      </c>
      <c r="D48" s="29"/>
      <c r="E48" s="29">
        <v>403.2</v>
      </c>
      <c r="F48" s="29"/>
      <c r="G48" s="29"/>
      <c r="H48" s="29"/>
      <c r="I48" s="29"/>
      <c r="J48" s="29">
        <f t="shared" si="2"/>
        <v>0</v>
      </c>
      <c r="K48" s="29">
        <f t="shared" si="0"/>
        <v>403.2</v>
      </c>
      <c r="L48" s="27"/>
      <c r="M48" s="48"/>
      <c r="N48" s="44"/>
      <c r="O48" s="45"/>
      <c r="P48" s="45"/>
    </row>
    <row r="49" ht="19" customHeight="1" spans="1:16">
      <c r="A49" s="26"/>
      <c r="B49" s="27">
        <v>2027</v>
      </c>
      <c r="C49" s="28">
        <v>46437</v>
      </c>
      <c r="D49" s="29">
        <v>514.6</v>
      </c>
      <c r="E49" s="29"/>
      <c r="F49" s="29"/>
      <c r="G49" s="29">
        <v>203.5</v>
      </c>
      <c r="H49" s="29">
        <v>152.8</v>
      </c>
      <c r="I49" s="29">
        <v>417.9</v>
      </c>
      <c r="J49" s="29">
        <f t="shared" si="2"/>
        <v>774.2</v>
      </c>
      <c r="K49" s="29">
        <f t="shared" si="0"/>
        <v>1288.8</v>
      </c>
      <c r="L49" s="27">
        <v>2027</v>
      </c>
      <c r="M49" s="44">
        <v>22000</v>
      </c>
      <c r="N49" s="44">
        <v>1748.6</v>
      </c>
      <c r="O49" s="45">
        <v>2354.8</v>
      </c>
      <c r="P49" s="45">
        <v>26103.4</v>
      </c>
    </row>
    <row r="50" ht="19" hidden="1" customHeight="1" spans="1:16">
      <c r="A50" s="26"/>
      <c r="B50" s="27"/>
      <c r="C50" s="28">
        <v>46520</v>
      </c>
      <c r="D50" s="29"/>
      <c r="E50" s="29">
        <v>403.2</v>
      </c>
      <c r="F50" s="29"/>
      <c r="G50" s="29"/>
      <c r="H50" s="29"/>
      <c r="I50" s="29"/>
      <c r="J50" s="29">
        <f t="shared" si="2"/>
        <v>0</v>
      </c>
      <c r="K50" s="29">
        <f t="shared" si="0"/>
        <v>403.2</v>
      </c>
      <c r="L50" s="27"/>
      <c r="M50" s="44"/>
      <c r="N50" s="44"/>
      <c r="O50" s="45"/>
      <c r="P50" s="45"/>
    </row>
    <row r="51" ht="19" hidden="1" customHeight="1" spans="1:16">
      <c r="A51" s="26"/>
      <c r="B51" s="27"/>
      <c r="C51" s="28">
        <v>46611</v>
      </c>
      <c r="D51" s="29"/>
      <c r="E51" s="29"/>
      <c r="F51" s="29">
        <f>719.4+F7</f>
        <v>22719.4</v>
      </c>
      <c r="G51" s="29">
        <v>203.5</v>
      </c>
      <c r="H51" s="29">
        <v>152.8</v>
      </c>
      <c r="I51" s="29">
        <v>417.9</v>
      </c>
      <c r="J51" s="29">
        <f t="shared" si="2"/>
        <v>23493.6</v>
      </c>
      <c r="K51" s="29">
        <f t="shared" si="0"/>
        <v>23493.6</v>
      </c>
      <c r="L51" s="27"/>
      <c r="M51" s="44"/>
      <c r="N51" s="44"/>
      <c r="O51" s="45"/>
      <c r="P51" s="45"/>
    </row>
    <row r="52" ht="19" hidden="1" customHeight="1" spans="1:16">
      <c r="A52" s="26"/>
      <c r="B52" s="27"/>
      <c r="C52" s="28">
        <v>46618</v>
      </c>
      <c r="D52" s="29">
        <v>514.6</v>
      </c>
      <c r="E52" s="29"/>
      <c r="F52" s="29"/>
      <c r="G52" s="29"/>
      <c r="H52" s="29"/>
      <c r="I52" s="29"/>
      <c r="J52" s="29">
        <f t="shared" si="2"/>
        <v>0</v>
      </c>
      <c r="K52" s="29">
        <f t="shared" si="0"/>
        <v>514.6</v>
      </c>
      <c r="L52" s="27"/>
      <c r="M52" s="44"/>
      <c r="N52" s="44"/>
      <c r="O52" s="45"/>
      <c r="P52" s="45"/>
    </row>
    <row r="53" ht="19" hidden="1" customHeight="1" spans="1:16">
      <c r="A53" s="26"/>
      <c r="B53" s="27"/>
      <c r="C53" s="28">
        <v>46704</v>
      </c>
      <c r="D53" s="29"/>
      <c r="E53" s="29">
        <v>403.2</v>
      </c>
      <c r="F53" s="29"/>
      <c r="G53" s="29"/>
      <c r="H53" s="29"/>
      <c r="I53" s="29"/>
      <c r="J53" s="29">
        <f t="shared" si="2"/>
        <v>0</v>
      </c>
      <c r="K53" s="29">
        <f t="shared" si="0"/>
        <v>403.2</v>
      </c>
      <c r="L53" s="27"/>
      <c r="M53" s="44"/>
      <c r="N53" s="44"/>
      <c r="O53" s="45"/>
      <c r="P53" s="45"/>
    </row>
    <row r="54" ht="19" customHeight="1" spans="1:16">
      <c r="A54" s="26"/>
      <c r="B54" s="27">
        <v>2028</v>
      </c>
      <c r="C54" s="28">
        <v>46795</v>
      </c>
      <c r="D54" s="29"/>
      <c r="E54" s="29"/>
      <c r="F54" s="29"/>
      <c r="G54" s="29">
        <v>203.5</v>
      </c>
      <c r="H54" s="29">
        <v>152.8</v>
      </c>
      <c r="I54" s="29">
        <v>417.9</v>
      </c>
      <c r="J54" s="29">
        <f t="shared" si="2"/>
        <v>774.2</v>
      </c>
      <c r="K54" s="29">
        <f t="shared" si="0"/>
        <v>774.2</v>
      </c>
      <c r="L54" s="27">
        <v>2028</v>
      </c>
      <c r="M54" s="44"/>
      <c r="N54" s="44">
        <v>1029.2</v>
      </c>
      <c r="O54" s="45">
        <v>2354.8</v>
      </c>
      <c r="P54" s="45">
        <v>3384</v>
      </c>
    </row>
    <row r="55" ht="19" hidden="1" customHeight="1" spans="1:16">
      <c r="A55" s="26"/>
      <c r="B55" s="27"/>
      <c r="C55" s="28">
        <v>46802</v>
      </c>
      <c r="D55" s="29">
        <v>514.6</v>
      </c>
      <c r="E55" s="29"/>
      <c r="F55" s="29"/>
      <c r="G55" s="29"/>
      <c r="H55" s="29"/>
      <c r="I55" s="29"/>
      <c r="J55" s="29">
        <f t="shared" si="2"/>
        <v>0</v>
      </c>
      <c r="K55" s="29">
        <f t="shared" si="0"/>
        <v>514.6</v>
      </c>
      <c r="L55" s="27"/>
      <c r="M55" s="44"/>
      <c r="N55" s="44"/>
      <c r="O55" s="45"/>
      <c r="P55" s="45"/>
    </row>
    <row r="56" ht="19" hidden="1" customHeight="1" spans="1:16">
      <c r="A56" s="26"/>
      <c r="B56" s="27"/>
      <c r="C56" s="28">
        <v>46886</v>
      </c>
      <c r="D56" s="29"/>
      <c r="E56" s="29">
        <v>403.2</v>
      </c>
      <c r="F56" s="29"/>
      <c r="G56" s="29"/>
      <c r="H56" s="29"/>
      <c r="I56" s="29"/>
      <c r="J56" s="29">
        <f t="shared" si="2"/>
        <v>0</v>
      </c>
      <c r="K56" s="29">
        <f t="shared" si="0"/>
        <v>403.2</v>
      </c>
      <c r="L56" s="27"/>
      <c r="M56" s="44"/>
      <c r="N56" s="44"/>
      <c r="O56" s="45"/>
      <c r="P56" s="45"/>
    </row>
    <row r="57" ht="19" hidden="1" customHeight="1" spans="1:16">
      <c r="A57" s="26"/>
      <c r="B57" s="27"/>
      <c r="C57" s="28">
        <v>46977</v>
      </c>
      <c r="D57" s="29"/>
      <c r="E57" s="29"/>
      <c r="F57" s="29"/>
      <c r="G57" s="29">
        <v>203.5</v>
      </c>
      <c r="H57" s="29">
        <v>152.8</v>
      </c>
      <c r="I57" s="29">
        <v>417.9</v>
      </c>
      <c r="J57" s="29">
        <f t="shared" si="2"/>
        <v>774.2</v>
      </c>
      <c r="K57" s="29">
        <f t="shared" si="0"/>
        <v>774.2</v>
      </c>
      <c r="L57" s="27"/>
      <c r="M57" s="44"/>
      <c r="N57" s="44"/>
      <c r="O57" s="45"/>
      <c r="P57" s="45"/>
    </row>
    <row r="58" ht="19" hidden="1" customHeight="1" spans="1:16">
      <c r="A58" s="26"/>
      <c r="B58" s="27"/>
      <c r="C58" s="28">
        <v>46984</v>
      </c>
      <c r="D58" s="29">
        <v>514.6</v>
      </c>
      <c r="E58" s="29"/>
      <c r="F58" s="29"/>
      <c r="G58" s="29"/>
      <c r="H58" s="29"/>
      <c r="I58" s="29"/>
      <c r="J58" s="29">
        <f t="shared" si="2"/>
        <v>0</v>
      </c>
      <c r="K58" s="29">
        <f t="shared" si="0"/>
        <v>514.6</v>
      </c>
      <c r="L58" s="27"/>
      <c r="M58" s="44"/>
      <c r="N58" s="44"/>
      <c r="O58" s="45"/>
      <c r="P58" s="45"/>
    </row>
    <row r="59" ht="19" hidden="1" customHeight="1" spans="1:16">
      <c r="A59" s="26"/>
      <c r="B59" s="27"/>
      <c r="C59" s="28">
        <v>47070</v>
      </c>
      <c r="D59" s="29"/>
      <c r="E59" s="29">
        <v>403.2</v>
      </c>
      <c r="F59" s="29"/>
      <c r="G59" s="29"/>
      <c r="H59" s="29"/>
      <c r="I59" s="29"/>
      <c r="J59" s="29">
        <f t="shared" si="2"/>
        <v>0</v>
      </c>
      <c r="K59" s="29">
        <f t="shared" si="0"/>
        <v>403.2</v>
      </c>
      <c r="L59" s="27"/>
      <c r="M59" s="44"/>
      <c r="N59" s="44"/>
      <c r="O59" s="45"/>
      <c r="P59" s="45"/>
    </row>
    <row r="60" ht="19" customHeight="1" spans="1:16">
      <c r="A60" s="26"/>
      <c r="B60" s="27">
        <v>2029</v>
      </c>
      <c r="C60" s="30">
        <v>47161</v>
      </c>
      <c r="D60" s="29"/>
      <c r="E60" s="29"/>
      <c r="F60" s="29"/>
      <c r="G60" s="29">
        <v>203.5</v>
      </c>
      <c r="H60" s="29">
        <v>152.8</v>
      </c>
      <c r="I60" s="29">
        <v>417.9</v>
      </c>
      <c r="J60" s="29">
        <f t="shared" si="2"/>
        <v>774.2</v>
      </c>
      <c r="K60" s="29">
        <f t="shared" si="0"/>
        <v>774.2</v>
      </c>
      <c r="L60" s="27">
        <v>2029</v>
      </c>
      <c r="M60" s="44"/>
      <c r="N60" s="44">
        <v>1029.2</v>
      </c>
      <c r="O60" s="45">
        <v>2354.8</v>
      </c>
      <c r="P60" s="45">
        <v>3384</v>
      </c>
    </row>
    <row r="61" ht="19" hidden="1" customHeight="1" spans="1:16">
      <c r="A61" s="26"/>
      <c r="B61" s="27"/>
      <c r="C61" s="30">
        <v>47168</v>
      </c>
      <c r="D61" s="29">
        <v>514.6</v>
      </c>
      <c r="E61" s="29"/>
      <c r="F61" s="29"/>
      <c r="G61" s="29"/>
      <c r="H61" s="29"/>
      <c r="I61" s="29"/>
      <c r="J61" s="29">
        <f t="shared" si="2"/>
        <v>0</v>
      </c>
      <c r="K61" s="29">
        <f t="shared" si="0"/>
        <v>514.6</v>
      </c>
      <c r="L61" s="27"/>
      <c r="M61" s="44"/>
      <c r="N61" s="44"/>
      <c r="O61" s="45"/>
      <c r="P61" s="45"/>
    </row>
    <row r="62" ht="19" hidden="1" customHeight="1" spans="1:16">
      <c r="A62" s="26"/>
      <c r="B62" s="27"/>
      <c r="C62" s="30">
        <v>47251</v>
      </c>
      <c r="D62" s="29"/>
      <c r="E62" s="29">
        <v>403.2</v>
      </c>
      <c r="F62" s="29"/>
      <c r="G62" s="29"/>
      <c r="H62" s="29"/>
      <c r="I62" s="29"/>
      <c r="J62" s="29">
        <f t="shared" si="2"/>
        <v>0</v>
      </c>
      <c r="K62" s="29">
        <f t="shared" si="0"/>
        <v>403.2</v>
      </c>
      <c r="L62" s="27"/>
      <c r="M62" s="44"/>
      <c r="N62" s="44"/>
      <c r="O62" s="45"/>
      <c r="P62" s="45"/>
    </row>
    <row r="63" ht="19" hidden="1" customHeight="1" spans="1:16">
      <c r="A63" s="26"/>
      <c r="B63" s="27"/>
      <c r="C63" s="30">
        <v>47342</v>
      </c>
      <c r="D63" s="29"/>
      <c r="E63" s="29"/>
      <c r="F63" s="29"/>
      <c r="G63" s="29">
        <v>203.5</v>
      </c>
      <c r="H63" s="29">
        <v>152.8</v>
      </c>
      <c r="I63" s="29">
        <v>417.9</v>
      </c>
      <c r="J63" s="29">
        <f t="shared" si="2"/>
        <v>774.2</v>
      </c>
      <c r="K63" s="29">
        <f t="shared" si="0"/>
        <v>774.2</v>
      </c>
      <c r="L63" s="27"/>
      <c r="M63" s="44"/>
      <c r="N63" s="44"/>
      <c r="O63" s="45"/>
      <c r="P63" s="45"/>
    </row>
    <row r="64" ht="19" hidden="1" customHeight="1" spans="1:16">
      <c r="A64" s="26"/>
      <c r="B64" s="27"/>
      <c r="C64" s="30">
        <v>47349</v>
      </c>
      <c r="D64" s="29">
        <v>514.6</v>
      </c>
      <c r="E64" s="29"/>
      <c r="F64" s="29"/>
      <c r="G64" s="29"/>
      <c r="H64" s="29"/>
      <c r="I64" s="29"/>
      <c r="J64" s="29">
        <f t="shared" si="2"/>
        <v>0</v>
      </c>
      <c r="K64" s="29">
        <f t="shared" si="0"/>
        <v>514.6</v>
      </c>
      <c r="L64" s="27"/>
      <c r="M64" s="44"/>
      <c r="N64" s="44"/>
      <c r="O64" s="45"/>
      <c r="P64" s="45"/>
    </row>
    <row r="65" ht="19" hidden="1" customHeight="1" spans="1:16">
      <c r="A65" s="26"/>
      <c r="B65" s="27"/>
      <c r="C65" s="30">
        <v>47435</v>
      </c>
      <c r="D65" s="29"/>
      <c r="E65" s="29">
        <v>403.2</v>
      </c>
      <c r="F65" s="29"/>
      <c r="G65" s="29"/>
      <c r="H65" s="29"/>
      <c r="I65" s="29"/>
      <c r="J65" s="29">
        <f t="shared" si="2"/>
        <v>0</v>
      </c>
      <c r="K65" s="29">
        <f t="shared" si="0"/>
        <v>403.2</v>
      </c>
      <c r="L65" s="27"/>
      <c r="M65" s="44"/>
      <c r="N65" s="44"/>
      <c r="O65" s="45"/>
      <c r="P65" s="45"/>
    </row>
    <row r="66" ht="19" customHeight="1" spans="1:16">
      <c r="A66" s="26"/>
      <c r="B66" s="49">
        <v>2030</v>
      </c>
      <c r="C66" s="30">
        <v>47526</v>
      </c>
      <c r="D66" s="29"/>
      <c r="E66" s="29"/>
      <c r="F66" s="29"/>
      <c r="G66" s="29">
        <v>203.5</v>
      </c>
      <c r="H66" s="29">
        <v>152.8</v>
      </c>
      <c r="I66" s="29">
        <v>417.9</v>
      </c>
      <c r="J66" s="29">
        <f t="shared" si="2"/>
        <v>774.2</v>
      </c>
      <c r="K66" s="29">
        <f t="shared" si="0"/>
        <v>774.2</v>
      </c>
      <c r="L66" s="49">
        <v>2030</v>
      </c>
      <c r="M66" s="44">
        <v>61200</v>
      </c>
      <c r="N66" s="44">
        <v>514.599999999999</v>
      </c>
      <c r="O66" s="44">
        <v>1951.6</v>
      </c>
      <c r="P66" s="44">
        <v>63666.2</v>
      </c>
    </row>
    <row r="67" ht="19" hidden="1" customHeight="1" spans="1:16">
      <c r="A67" s="26"/>
      <c r="B67" s="26"/>
      <c r="C67" s="30">
        <v>47533</v>
      </c>
      <c r="D67" s="29">
        <f>514.6+33200</f>
        <v>33714.6</v>
      </c>
      <c r="E67" s="29"/>
      <c r="F67" s="29"/>
      <c r="G67" s="29"/>
      <c r="H67" s="29"/>
      <c r="I67" s="29"/>
      <c r="J67" s="29">
        <f t="shared" si="2"/>
        <v>0</v>
      </c>
      <c r="K67" s="29">
        <f t="shared" si="0"/>
        <v>33714.6</v>
      </c>
      <c r="L67" s="26"/>
      <c r="M67" s="44"/>
      <c r="N67" s="44"/>
      <c r="O67" s="44"/>
      <c r="P67" s="44"/>
    </row>
    <row r="68" ht="19" hidden="1" customHeight="1" spans="1:16">
      <c r="A68" s="26"/>
      <c r="B68" s="26"/>
      <c r="C68" s="30">
        <v>47616</v>
      </c>
      <c r="D68" s="29"/>
      <c r="E68" s="29">
        <f>403.2+E7</f>
        <v>28403.2</v>
      </c>
      <c r="F68" s="29"/>
      <c r="G68" s="29"/>
      <c r="H68" s="29"/>
      <c r="I68" s="29"/>
      <c r="J68" s="29">
        <f t="shared" si="2"/>
        <v>0</v>
      </c>
      <c r="K68" s="29">
        <f t="shared" si="0"/>
        <v>28403.2</v>
      </c>
      <c r="L68" s="26"/>
      <c r="M68" s="44"/>
      <c r="N68" s="44"/>
      <c r="O68" s="44"/>
      <c r="P68" s="44"/>
    </row>
    <row r="69" ht="19" hidden="1" customHeight="1" spans="1:16">
      <c r="A69" s="26"/>
      <c r="B69" s="50"/>
      <c r="C69" s="30">
        <v>47707</v>
      </c>
      <c r="D69" s="29"/>
      <c r="E69" s="29"/>
      <c r="F69" s="29"/>
      <c r="G69" s="29">
        <v>203.5</v>
      </c>
      <c r="H69" s="29">
        <v>152.8</v>
      </c>
      <c r="I69" s="29">
        <v>417.9</v>
      </c>
      <c r="J69" s="29">
        <f t="shared" si="2"/>
        <v>774.2</v>
      </c>
      <c r="K69" s="29">
        <f t="shared" si="0"/>
        <v>774.2</v>
      </c>
      <c r="L69" s="50"/>
      <c r="M69" s="44"/>
      <c r="N69" s="44"/>
      <c r="O69" s="44"/>
      <c r="P69" s="44"/>
    </row>
    <row r="70" ht="19" customHeight="1" spans="1:16">
      <c r="A70" s="26"/>
      <c r="B70" s="27">
        <v>2031</v>
      </c>
      <c r="C70" s="30">
        <v>47891</v>
      </c>
      <c r="D70" s="29"/>
      <c r="E70" s="29"/>
      <c r="F70" s="29"/>
      <c r="G70" s="29">
        <v>203.5</v>
      </c>
      <c r="H70" s="29">
        <v>152.8</v>
      </c>
      <c r="I70" s="29">
        <v>417.9</v>
      </c>
      <c r="J70" s="29">
        <f t="shared" si="2"/>
        <v>774.2</v>
      </c>
      <c r="K70" s="29">
        <f t="shared" si="0"/>
        <v>774.2</v>
      </c>
      <c r="L70" s="27">
        <v>2031</v>
      </c>
      <c r="M70" s="44"/>
      <c r="N70" s="45"/>
      <c r="O70" s="44">
        <v>1548.4</v>
      </c>
      <c r="P70" s="45">
        <v>1548.4</v>
      </c>
    </row>
    <row r="71" ht="19" hidden="1" customHeight="1" spans="1:16">
      <c r="A71" s="26"/>
      <c r="B71" s="27"/>
      <c r="C71" s="30">
        <v>48072</v>
      </c>
      <c r="D71" s="29"/>
      <c r="E71" s="29"/>
      <c r="F71" s="29"/>
      <c r="G71" s="29">
        <v>203.5</v>
      </c>
      <c r="H71" s="29">
        <v>152.8</v>
      </c>
      <c r="I71" s="29">
        <v>417.9</v>
      </c>
      <c r="J71" s="29">
        <f t="shared" si="2"/>
        <v>774.2</v>
      </c>
      <c r="K71" s="29">
        <f t="shared" si="0"/>
        <v>774.2</v>
      </c>
      <c r="L71" s="27"/>
      <c r="M71" s="44"/>
      <c r="N71" s="45"/>
      <c r="O71" s="44"/>
      <c r="P71" s="45"/>
    </row>
    <row r="72" ht="19" customHeight="1" spans="1:16">
      <c r="A72" s="26"/>
      <c r="B72" s="27">
        <v>2032</v>
      </c>
      <c r="C72" s="30">
        <v>48256</v>
      </c>
      <c r="D72" s="29"/>
      <c r="E72" s="29"/>
      <c r="F72" s="29"/>
      <c r="G72" s="29">
        <v>203.5</v>
      </c>
      <c r="H72" s="29">
        <v>152.8</v>
      </c>
      <c r="I72" s="29">
        <v>417.9</v>
      </c>
      <c r="J72" s="29">
        <f t="shared" si="2"/>
        <v>774.2</v>
      </c>
      <c r="K72" s="29">
        <f t="shared" si="0"/>
        <v>774.2</v>
      </c>
      <c r="L72" s="27">
        <v>2032</v>
      </c>
      <c r="M72" s="44"/>
      <c r="N72" s="44"/>
      <c r="O72" s="44">
        <v>1548.4</v>
      </c>
      <c r="P72" s="45">
        <v>1548.4</v>
      </c>
    </row>
    <row r="73" ht="19" hidden="1" customHeight="1" spans="1:16">
      <c r="A73" s="26"/>
      <c r="B73" s="27"/>
      <c r="C73" s="30">
        <v>48438</v>
      </c>
      <c r="D73" s="29"/>
      <c r="E73" s="29"/>
      <c r="F73" s="29"/>
      <c r="G73" s="29">
        <v>203.5</v>
      </c>
      <c r="H73" s="29">
        <v>152.8</v>
      </c>
      <c r="I73" s="29">
        <v>417.9</v>
      </c>
      <c r="J73" s="29">
        <f t="shared" si="2"/>
        <v>774.2</v>
      </c>
      <c r="K73" s="29">
        <f t="shared" si="0"/>
        <v>774.2</v>
      </c>
      <c r="L73" s="27"/>
      <c r="M73" s="44"/>
      <c r="N73" s="44"/>
      <c r="O73" s="44"/>
      <c r="P73" s="45"/>
    </row>
    <row r="74" ht="19" customHeight="1" spans="1:16">
      <c r="A74" s="26"/>
      <c r="B74" s="27">
        <v>2033</v>
      </c>
      <c r="C74" s="30">
        <v>48622</v>
      </c>
      <c r="D74" s="29"/>
      <c r="E74" s="29"/>
      <c r="F74" s="29"/>
      <c r="G74" s="29">
        <v>203.5</v>
      </c>
      <c r="H74" s="29">
        <v>152.8</v>
      </c>
      <c r="I74" s="29">
        <v>417.9</v>
      </c>
      <c r="J74" s="29">
        <f t="shared" si="2"/>
        <v>774.2</v>
      </c>
      <c r="K74" s="29">
        <f t="shared" si="0"/>
        <v>774.2</v>
      </c>
      <c r="L74" s="27">
        <v>2033</v>
      </c>
      <c r="M74" s="44"/>
      <c r="N74" s="44"/>
      <c r="O74" s="44">
        <v>1548.4</v>
      </c>
      <c r="P74" s="45">
        <v>1548.4</v>
      </c>
    </row>
    <row r="75" ht="19" hidden="1" customHeight="1" spans="1:16">
      <c r="A75" s="26"/>
      <c r="B75" s="27"/>
      <c r="C75" s="30">
        <v>48803</v>
      </c>
      <c r="D75" s="29"/>
      <c r="E75" s="29"/>
      <c r="F75" s="29"/>
      <c r="G75" s="29">
        <v>203.5</v>
      </c>
      <c r="H75" s="29">
        <v>152.8</v>
      </c>
      <c r="I75" s="29">
        <v>417.9</v>
      </c>
      <c r="J75" s="29">
        <f t="shared" si="2"/>
        <v>774.2</v>
      </c>
      <c r="K75" s="29">
        <f t="shared" ref="K75:K109" si="5">D75+E75+J75</f>
        <v>774.2</v>
      </c>
      <c r="L75" s="27"/>
      <c r="M75" s="44"/>
      <c r="N75" s="44"/>
      <c r="O75" s="44"/>
      <c r="P75" s="45"/>
    </row>
    <row r="76" ht="19" customHeight="1" spans="1:16">
      <c r="A76" s="26"/>
      <c r="B76" s="27">
        <v>2034</v>
      </c>
      <c r="C76" s="30">
        <v>48987</v>
      </c>
      <c r="D76" s="29"/>
      <c r="E76" s="29"/>
      <c r="F76" s="29"/>
      <c r="G76" s="29">
        <v>203.5</v>
      </c>
      <c r="H76" s="29">
        <v>152.8</v>
      </c>
      <c r="I76" s="29">
        <v>417.9</v>
      </c>
      <c r="J76" s="29">
        <f t="shared" si="2"/>
        <v>774.2</v>
      </c>
      <c r="K76" s="29">
        <f t="shared" si="5"/>
        <v>774.2</v>
      </c>
      <c r="L76" s="27">
        <v>2034</v>
      </c>
      <c r="M76" s="44"/>
      <c r="N76" s="44"/>
      <c r="O76" s="44">
        <v>1548.4</v>
      </c>
      <c r="P76" s="45">
        <v>1548.4</v>
      </c>
    </row>
    <row r="77" ht="19" hidden="1" customHeight="1" spans="1:16">
      <c r="A77" s="26"/>
      <c r="B77" s="27"/>
      <c r="C77" s="30">
        <v>49168</v>
      </c>
      <c r="D77" s="29"/>
      <c r="E77" s="29"/>
      <c r="F77" s="29"/>
      <c r="G77" s="29">
        <v>203.5</v>
      </c>
      <c r="H77" s="29">
        <v>152.8</v>
      </c>
      <c r="I77" s="29">
        <v>417.9</v>
      </c>
      <c r="J77" s="29">
        <f t="shared" ref="J77:J109" si="6">F77+G77+H77+I77</f>
        <v>774.2</v>
      </c>
      <c r="K77" s="29">
        <f t="shared" si="5"/>
        <v>774.2</v>
      </c>
      <c r="L77" s="27"/>
      <c r="M77" s="44"/>
      <c r="N77" s="44"/>
      <c r="O77" s="44"/>
      <c r="P77" s="45"/>
    </row>
    <row r="78" ht="19" customHeight="1" spans="1:16">
      <c r="A78" s="26"/>
      <c r="B78" s="27">
        <v>2035</v>
      </c>
      <c r="C78" s="30">
        <v>49352</v>
      </c>
      <c r="D78" s="29"/>
      <c r="E78" s="29"/>
      <c r="F78" s="29"/>
      <c r="G78" s="29">
        <v>203.5</v>
      </c>
      <c r="H78" s="29">
        <v>152.8</v>
      </c>
      <c r="I78" s="29">
        <v>417.9</v>
      </c>
      <c r="J78" s="29">
        <f t="shared" si="6"/>
        <v>774.2</v>
      </c>
      <c r="K78" s="29">
        <f t="shared" si="5"/>
        <v>774.2</v>
      </c>
      <c r="L78" s="27">
        <v>2035</v>
      </c>
      <c r="M78" s="44">
        <v>11000</v>
      </c>
      <c r="N78" s="44"/>
      <c r="O78" s="44">
        <v>1548.4</v>
      </c>
      <c r="P78" s="45">
        <v>12548.4</v>
      </c>
    </row>
    <row r="79" ht="19" hidden="1" customHeight="1" spans="1:16">
      <c r="A79" s="26"/>
      <c r="B79" s="27"/>
      <c r="C79" s="30">
        <v>49533</v>
      </c>
      <c r="D79" s="29"/>
      <c r="E79" s="29"/>
      <c r="F79" s="29"/>
      <c r="G79" s="29">
        <f>203.5+G7</f>
        <v>11203.5</v>
      </c>
      <c r="H79" s="29">
        <v>152.8</v>
      </c>
      <c r="I79" s="29">
        <v>417.9</v>
      </c>
      <c r="J79" s="29">
        <f t="shared" si="6"/>
        <v>11774.2</v>
      </c>
      <c r="K79" s="29">
        <f t="shared" si="5"/>
        <v>11774.2</v>
      </c>
      <c r="L79" s="27"/>
      <c r="M79" s="44"/>
      <c r="N79" s="44"/>
      <c r="O79" s="44"/>
      <c r="P79" s="45"/>
    </row>
    <row r="80" ht="19" customHeight="1" spans="1:16">
      <c r="A80" s="26"/>
      <c r="B80" s="27">
        <v>2036</v>
      </c>
      <c r="C80" s="30">
        <v>49717</v>
      </c>
      <c r="D80" s="29"/>
      <c r="E80" s="29"/>
      <c r="F80" s="29"/>
      <c r="G80" s="29"/>
      <c r="H80" s="29">
        <v>152.8</v>
      </c>
      <c r="I80" s="29">
        <v>417.9</v>
      </c>
      <c r="J80" s="29">
        <f t="shared" si="6"/>
        <v>570.7</v>
      </c>
      <c r="K80" s="29">
        <f t="shared" si="5"/>
        <v>570.7</v>
      </c>
      <c r="L80" s="27">
        <v>2036</v>
      </c>
      <c r="M80" s="44"/>
      <c r="N80" s="44"/>
      <c r="O80" s="44">
        <v>1141.4</v>
      </c>
      <c r="P80" s="45">
        <v>1141.4</v>
      </c>
    </row>
    <row r="81" ht="19" hidden="1" customHeight="1" spans="1:16">
      <c r="A81" s="26"/>
      <c r="B81" s="27"/>
      <c r="C81" s="30">
        <v>49899</v>
      </c>
      <c r="D81" s="29"/>
      <c r="E81" s="29"/>
      <c r="F81" s="29"/>
      <c r="G81" s="29"/>
      <c r="H81" s="29">
        <v>152.8</v>
      </c>
      <c r="I81" s="29">
        <v>417.9</v>
      </c>
      <c r="J81" s="29">
        <f t="shared" si="6"/>
        <v>570.7</v>
      </c>
      <c r="K81" s="29">
        <f t="shared" si="5"/>
        <v>570.7</v>
      </c>
      <c r="L81" s="27"/>
      <c r="M81" s="44"/>
      <c r="N81" s="44"/>
      <c r="O81" s="44"/>
      <c r="P81" s="45"/>
    </row>
    <row r="82" ht="19" customHeight="1" spans="1:16">
      <c r="A82" s="26"/>
      <c r="B82" s="27">
        <v>2037</v>
      </c>
      <c r="C82" s="30">
        <v>50083</v>
      </c>
      <c r="D82" s="29"/>
      <c r="E82" s="29"/>
      <c r="F82" s="29"/>
      <c r="G82" s="29"/>
      <c r="H82" s="29">
        <v>152.8</v>
      </c>
      <c r="I82" s="29">
        <v>417.9</v>
      </c>
      <c r="J82" s="29">
        <f t="shared" si="6"/>
        <v>570.7</v>
      </c>
      <c r="K82" s="29">
        <f t="shared" si="5"/>
        <v>570.7</v>
      </c>
      <c r="L82" s="27">
        <v>2037</v>
      </c>
      <c r="M82" s="44"/>
      <c r="N82" s="44"/>
      <c r="O82" s="44">
        <v>1141.4</v>
      </c>
      <c r="P82" s="45">
        <v>1141.4</v>
      </c>
    </row>
    <row r="83" ht="19" hidden="1" customHeight="1" spans="1:16">
      <c r="A83" s="26"/>
      <c r="B83" s="27"/>
      <c r="C83" s="30">
        <v>50264</v>
      </c>
      <c r="D83" s="29"/>
      <c r="E83" s="29"/>
      <c r="F83" s="29"/>
      <c r="G83" s="29"/>
      <c r="H83" s="29">
        <v>152.8</v>
      </c>
      <c r="I83" s="29">
        <v>417.9</v>
      </c>
      <c r="J83" s="29">
        <f t="shared" si="6"/>
        <v>570.7</v>
      </c>
      <c r="K83" s="29">
        <f t="shared" si="5"/>
        <v>570.7</v>
      </c>
      <c r="L83" s="53"/>
      <c r="M83" s="44"/>
      <c r="N83" s="44"/>
      <c r="O83" s="44"/>
      <c r="P83" s="45"/>
    </row>
    <row r="84" ht="19" customHeight="1" spans="1:16">
      <c r="A84" s="26"/>
      <c r="B84" s="27">
        <v>2038</v>
      </c>
      <c r="C84" s="30">
        <v>50448</v>
      </c>
      <c r="D84" s="29"/>
      <c r="E84" s="29"/>
      <c r="F84" s="29"/>
      <c r="G84" s="29"/>
      <c r="H84" s="29">
        <v>152.8</v>
      </c>
      <c r="I84" s="29">
        <v>417.9</v>
      </c>
      <c r="J84" s="29">
        <f t="shared" si="6"/>
        <v>570.7</v>
      </c>
      <c r="K84" s="29">
        <f t="shared" si="5"/>
        <v>570.7</v>
      </c>
      <c r="L84" s="27">
        <v>2038</v>
      </c>
      <c r="M84" s="44"/>
      <c r="N84" s="44"/>
      <c r="O84" s="44">
        <v>1141.4</v>
      </c>
      <c r="P84" s="45">
        <v>1141.4</v>
      </c>
    </row>
    <row r="85" ht="19" hidden="1" customHeight="1" spans="1:16">
      <c r="A85" s="26"/>
      <c r="B85" s="27"/>
      <c r="C85" s="30">
        <v>50629</v>
      </c>
      <c r="D85" s="29"/>
      <c r="E85" s="29"/>
      <c r="F85" s="29"/>
      <c r="G85" s="29"/>
      <c r="H85" s="29">
        <v>152.8</v>
      </c>
      <c r="I85" s="29">
        <v>417.9</v>
      </c>
      <c r="J85" s="29">
        <f t="shared" si="6"/>
        <v>570.7</v>
      </c>
      <c r="K85" s="29">
        <f t="shared" si="5"/>
        <v>570.7</v>
      </c>
      <c r="L85" s="27"/>
      <c r="M85" s="44"/>
      <c r="N85" s="44"/>
      <c r="O85" s="44"/>
      <c r="P85" s="45"/>
    </row>
    <row r="86" ht="19" customHeight="1" spans="1:16">
      <c r="A86" s="26"/>
      <c r="B86" s="26">
        <v>2039</v>
      </c>
      <c r="C86" s="30">
        <v>50813</v>
      </c>
      <c r="D86" s="29"/>
      <c r="E86" s="29"/>
      <c r="F86" s="29"/>
      <c r="G86" s="29"/>
      <c r="H86" s="29">
        <v>152.8</v>
      </c>
      <c r="I86" s="29">
        <v>417.9</v>
      </c>
      <c r="J86" s="29">
        <f t="shared" si="6"/>
        <v>570.7</v>
      </c>
      <c r="K86" s="29">
        <f t="shared" si="5"/>
        <v>570.7</v>
      </c>
      <c r="L86" s="27">
        <v>2039</v>
      </c>
      <c r="M86" s="44"/>
      <c r="N86" s="44"/>
      <c r="O86" s="44">
        <v>1141.4</v>
      </c>
      <c r="P86" s="45">
        <v>1141.4</v>
      </c>
    </row>
    <row r="87" ht="19" hidden="1" customHeight="1" spans="1:16">
      <c r="A87" s="26"/>
      <c r="B87" s="50"/>
      <c r="C87" s="30">
        <v>50994</v>
      </c>
      <c r="D87" s="29"/>
      <c r="E87" s="29"/>
      <c r="F87" s="29"/>
      <c r="G87" s="29"/>
      <c r="H87" s="29">
        <v>152.8</v>
      </c>
      <c r="I87" s="29">
        <v>417.9</v>
      </c>
      <c r="J87" s="29">
        <f t="shared" si="6"/>
        <v>570.7</v>
      </c>
      <c r="K87" s="29">
        <f t="shared" si="5"/>
        <v>570.7</v>
      </c>
      <c r="L87" s="53"/>
      <c r="M87" s="44"/>
      <c r="N87" s="44"/>
      <c r="O87" s="44"/>
      <c r="P87" s="45"/>
    </row>
    <row r="88" ht="19" customHeight="1" spans="1:16">
      <c r="A88" s="26"/>
      <c r="B88" s="26">
        <v>2040</v>
      </c>
      <c r="C88" s="30">
        <v>51178</v>
      </c>
      <c r="D88" s="29"/>
      <c r="E88" s="29"/>
      <c r="F88" s="29"/>
      <c r="G88" s="29"/>
      <c r="H88" s="29">
        <v>152.8</v>
      </c>
      <c r="I88" s="29">
        <v>417.9</v>
      </c>
      <c r="J88" s="29">
        <f t="shared" si="6"/>
        <v>570.7</v>
      </c>
      <c r="K88" s="29">
        <f t="shared" si="5"/>
        <v>570.7</v>
      </c>
      <c r="L88" s="27">
        <v>2040</v>
      </c>
      <c r="M88" s="44">
        <v>8000</v>
      </c>
      <c r="N88" s="44"/>
      <c r="O88" s="44">
        <v>1141.4</v>
      </c>
      <c r="P88" s="45">
        <v>9141.4</v>
      </c>
    </row>
    <row r="89" ht="19" hidden="1" customHeight="1" spans="1:16">
      <c r="A89" s="26"/>
      <c r="B89" s="50"/>
      <c r="C89" s="30">
        <v>51360</v>
      </c>
      <c r="D89" s="29"/>
      <c r="E89" s="29"/>
      <c r="F89" s="29"/>
      <c r="G89" s="29"/>
      <c r="H89" s="29">
        <f>152.8+H7</f>
        <v>8152.8</v>
      </c>
      <c r="I89" s="29">
        <v>417.9</v>
      </c>
      <c r="J89" s="29">
        <f t="shared" si="6"/>
        <v>8570.7</v>
      </c>
      <c r="K89" s="29">
        <f t="shared" si="5"/>
        <v>8570.7</v>
      </c>
      <c r="L89" s="27"/>
      <c r="M89" s="44"/>
      <c r="N89" s="44"/>
      <c r="O89" s="44"/>
      <c r="P89" s="45"/>
    </row>
    <row r="90" ht="19" customHeight="1" spans="1:16">
      <c r="A90" s="26"/>
      <c r="B90" s="26">
        <v>2041</v>
      </c>
      <c r="C90" s="30">
        <v>51544</v>
      </c>
      <c r="D90" s="29"/>
      <c r="E90" s="29"/>
      <c r="F90" s="29"/>
      <c r="G90" s="29"/>
      <c r="H90" s="29"/>
      <c r="I90" s="29">
        <v>417.9</v>
      </c>
      <c r="J90" s="29">
        <f t="shared" si="6"/>
        <v>417.9</v>
      </c>
      <c r="K90" s="29">
        <f t="shared" si="5"/>
        <v>417.9</v>
      </c>
      <c r="L90" s="27">
        <v>2041</v>
      </c>
      <c r="M90" s="44"/>
      <c r="N90" s="44"/>
      <c r="O90" s="44">
        <v>835.8</v>
      </c>
      <c r="P90" s="45">
        <v>835.8</v>
      </c>
    </row>
    <row r="91" ht="19" hidden="1" customHeight="1" spans="1:16">
      <c r="A91" s="26"/>
      <c r="B91" s="50"/>
      <c r="C91" s="30">
        <v>51725</v>
      </c>
      <c r="D91" s="29"/>
      <c r="E91" s="29"/>
      <c r="F91" s="29"/>
      <c r="G91" s="29"/>
      <c r="H91" s="29"/>
      <c r="I91" s="29">
        <v>417.9</v>
      </c>
      <c r="J91" s="29">
        <f t="shared" si="6"/>
        <v>417.9</v>
      </c>
      <c r="K91" s="29">
        <f t="shared" si="5"/>
        <v>417.9</v>
      </c>
      <c r="L91" s="53"/>
      <c r="M91" s="44"/>
      <c r="N91" s="44"/>
      <c r="O91" s="44"/>
      <c r="P91" s="45"/>
    </row>
    <row r="92" ht="19" customHeight="1" spans="1:16">
      <c r="A92" s="26"/>
      <c r="B92" s="26">
        <v>2042</v>
      </c>
      <c r="C92" s="30">
        <v>51909</v>
      </c>
      <c r="D92" s="29"/>
      <c r="E92" s="29"/>
      <c r="F92" s="29"/>
      <c r="G92" s="29"/>
      <c r="H92" s="29"/>
      <c r="I92" s="29">
        <v>417.9</v>
      </c>
      <c r="J92" s="29">
        <f t="shared" si="6"/>
        <v>417.9</v>
      </c>
      <c r="K92" s="29">
        <f t="shared" si="5"/>
        <v>417.9</v>
      </c>
      <c r="L92" s="27">
        <v>2042</v>
      </c>
      <c r="M92" s="44"/>
      <c r="N92" s="44"/>
      <c r="O92" s="44">
        <v>835.8</v>
      </c>
      <c r="P92" s="45">
        <v>835.8</v>
      </c>
    </row>
    <row r="93" ht="19" hidden="1" customHeight="1" spans="1:16">
      <c r="A93" s="26"/>
      <c r="B93" s="50"/>
      <c r="C93" s="30">
        <v>52090</v>
      </c>
      <c r="D93" s="29"/>
      <c r="E93" s="29"/>
      <c r="F93" s="29"/>
      <c r="G93" s="29"/>
      <c r="H93" s="29"/>
      <c r="I93" s="29">
        <v>417.9</v>
      </c>
      <c r="J93" s="29">
        <f t="shared" si="6"/>
        <v>417.9</v>
      </c>
      <c r="K93" s="29">
        <f t="shared" si="5"/>
        <v>417.9</v>
      </c>
      <c r="L93" s="27"/>
      <c r="M93" s="44"/>
      <c r="N93" s="44"/>
      <c r="O93" s="44"/>
      <c r="P93" s="45"/>
    </row>
    <row r="94" ht="19" customHeight="1" spans="1:16">
      <c r="A94" s="26"/>
      <c r="B94" s="26">
        <v>2043</v>
      </c>
      <c r="C94" s="30">
        <v>52274</v>
      </c>
      <c r="D94" s="29"/>
      <c r="E94" s="29"/>
      <c r="F94" s="29"/>
      <c r="G94" s="29"/>
      <c r="H94" s="29"/>
      <c r="I94" s="29">
        <v>417.9</v>
      </c>
      <c r="J94" s="29">
        <f t="shared" si="6"/>
        <v>417.9</v>
      </c>
      <c r="K94" s="29">
        <f t="shared" si="5"/>
        <v>417.9</v>
      </c>
      <c r="L94" s="27">
        <v>2043</v>
      </c>
      <c r="M94" s="44"/>
      <c r="N94" s="44"/>
      <c r="O94" s="44">
        <v>835.8</v>
      </c>
      <c r="P94" s="45">
        <v>835.8</v>
      </c>
    </row>
    <row r="95" ht="19" hidden="1" customHeight="1" spans="1:16">
      <c r="A95" s="26"/>
      <c r="B95" s="50"/>
      <c r="C95" s="30">
        <v>52455</v>
      </c>
      <c r="D95" s="29"/>
      <c r="E95" s="29"/>
      <c r="F95" s="29"/>
      <c r="G95" s="29"/>
      <c r="H95" s="29"/>
      <c r="I95" s="29">
        <v>417.9</v>
      </c>
      <c r="J95" s="29">
        <f t="shared" si="6"/>
        <v>417.9</v>
      </c>
      <c r="K95" s="29">
        <f t="shared" si="5"/>
        <v>417.9</v>
      </c>
      <c r="L95" s="53"/>
      <c r="M95" s="44"/>
      <c r="N95" s="44"/>
      <c r="O95" s="44"/>
      <c r="P95" s="45"/>
    </row>
    <row r="96" ht="19" customHeight="1" spans="1:16">
      <c r="A96" s="26"/>
      <c r="B96" s="26">
        <v>2044</v>
      </c>
      <c r="C96" s="30">
        <v>52639</v>
      </c>
      <c r="D96" s="29"/>
      <c r="E96" s="29"/>
      <c r="F96" s="29"/>
      <c r="G96" s="29"/>
      <c r="H96" s="29"/>
      <c r="I96" s="29">
        <v>417.9</v>
      </c>
      <c r="J96" s="29">
        <f t="shared" si="6"/>
        <v>417.9</v>
      </c>
      <c r="K96" s="29">
        <f t="shared" si="5"/>
        <v>417.9</v>
      </c>
      <c r="L96" s="27">
        <v>2044</v>
      </c>
      <c r="M96" s="44"/>
      <c r="N96" s="44"/>
      <c r="O96" s="44">
        <v>835.8</v>
      </c>
      <c r="P96" s="45">
        <v>835.8</v>
      </c>
    </row>
    <row r="97" ht="19" hidden="1" customHeight="1" spans="1:16">
      <c r="A97" s="26"/>
      <c r="B97" s="50"/>
      <c r="C97" s="30">
        <v>52821</v>
      </c>
      <c r="D97" s="29"/>
      <c r="E97" s="29"/>
      <c r="F97" s="29"/>
      <c r="G97" s="29"/>
      <c r="H97" s="29"/>
      <c r="I97" s="29">
        <v>417.9</v>
      </c>
      <c r="J97" s="29">
        <f t="shared" si="6"/>
        <v>417.9</v>
      </c>
      <c r="K97" s="29">
        <f t="shared" si="5"/>
        <v>417.9</v>
      </c>
      <c r="L97" s="27"/>
      <c r="M97" s="44"/>
      <c r="N97" s="44"/>
      <c r="O97" s="44"/>
      <c r="P97" s="45"/>
    </row>
    <row r="98" ht="19" customHeight="1" spans="1:16">
      <c r="A98" s="26"/>
      <c r="B98" s="26">
        <v>2045</v>
      </c>
      <c r="C98" s="30">
        <v>53005</v>
      </c>
      <c r="D98" s="29"/>
      <c r="E98" s="29"/>
      <c r="F98" s="29"/>
      <c r="G98" s="29"/>
      <c r="H98" s="29"/>
      <c r="I98" s="29">
        <v>417.9</v>
      </c>
      <c r="J98" s="29">
        <f t="shared" si="6"/>
        <v>417.9</v>
      </c>
      <c r="K98" s="29">
        <f t="shared" si="5"/>
        <v>417.9</v>
      </c>
      <c r="L98" s="27">
        <v>2045</v>
      </c>
      <c r="M98" s="44"/>
      <c r="N98" s="44"/>
      <c r="O98" s="44">
        <v>835.8</v>
      </c>
      <c r="P98" s="45">
        <v>835.8</v>
      </c>
    </row>
    <row r="99" ht="19" hidden="1" customHeight="1" spans="1:16">
      <c r="A99" s="26"/>
      <c r="B99" s="50"/>
      <c r="C99" s="30">
        <v>53186</v>
      </c>
      <c r="D99" s="29"/>
      <c r="E99" s="29"/>
      <c r="F99" s="29"/>
      <c r="G99" s="29"/>
      <c r="H99" s="29"/>
      <c r="I99" s="29">
        <v>417.9</v>
      </c>
      <c r="J99" s="29">
        <f t="shared" si="6"/>
        <v>417.9</v>
      </c>
      <c r="K99" s="29">
        <f t="shared" si="5"/>
        <v>417.9</v>
      </c>
      <c r="L99" s="53"/>
      <c r="M99" s="44"/>
      <c r="N99" s="44"/>
      <c r="O99" s="44"/>
      <c r="P99" s="45"/>
    </row>
    <row r="100" ht="19" customHeight="1" spans="1:16">
      <c r="A100" s="26"/>
      <c r="B100" s="26">
        <v>2046</v>
      </c>
      <c r="C100" s="30">
        <v>53370</v>
      </c>
      <c r="D100" s="29"/>
      <c r="E100" s="29"/>
      <c r="F100" s="29"/>
      <c r="G100" s="29"/>
      <c r="H100" s="29"/>
      <c r="I100" s="29">
        <v>417.9</v>
      </c>
      <c r="J100" s="29">
        <f t="shared" si="6"/>
        <v>417.9</v>
      </c>
      <c r="K100" s="29">
        <f t="shared" si="5"/>
        <v>417.9</v>
      </c>
      <c r="L100" s="27">
        <v>2046</v>
      </c>
      <c r="M100" s="44"/>
      <c r="N100" s="44"/>
      <c r="O100" s="44">
        <v>835.8</v>
      </c>
      <c r="P100" s="45">
        <v>835.8</v>
      </c>
    </row>
    <row r="101" ht="19" hidden="1" customHeight="1" spans="1:16">
      <c r="A101" s="26"/>
      <c r="B101" s="50"/>
      <c r="C101" s="30">
        <v>53551</v>
      </c>
      <c r="D101" s="29"/>
      <c r="E101" s="29"/>
      <c r="F101" s="29"/>
      <c r="G101" s="29"/>
      <c r="H101" s="29"/>
      <c r="I101" s="29">
        <v>417.9</v>
      </c>
      <c r="J101" s="29">
        <f t="shared" si="6"/>
        <v>417.9</v>
      </c>
      <c r="K101" s="29">
        <f t="shared" si="5"/>
        <v>417.9</v>
      </c>
      <c r="L101" s="27"/>
      <c r="M101" s="44"/>
      <c r="N101" s="44"/>
      <c r="O101" s="44"/>
      <c r="P101" s="45"/>
    </row>
    <row r="102" ht="19" customHeight="1" spans="1:16">
      <c r="A102" s="26"/>
      <c r="B102" s="26">
        <v>2047</v>
      </c>
      <c r="C102" s="30">
        <v>53735</v>
      </c>
      <c r="D102" s="29"/>
      <c r="E102" s="29"/>
      <c r="F102" s="29"/>
      <c r="G102" s="29"/>
      <c r="H102" s="29"/>
      <c r="I102" s="29">
        <v>417.9</v>
      </c>
      <c r="J102" s="29">
        <f t="shared" si="6"/>
        <v>417.9</v>
      </c>
      <c r="K102" s="29">
        <f t="shared" si="5"/>
        <v>417.9</v>
      </c>
      <c r="L102" s="27">
        <v>2047</v>
      </c>
      <c r="M102" s="44"/>
      <c r="N102" s="44"/>
      <c r="O102" s="44">
        <v>835.8</v>
      </c>
      <c r="P102" s="45">
        <v>835.8</v>
      </c>
    </row>
    <row r="103" ht="19" hidden="1" customHeight="1" spans="1:16">
      <c r="A103" s="26"/>
      <c r="B103" s="50"/>
      <c r="C103" s="30">
        <v>53916</v>
      </c>
      <c r="D103" s="29"/>
      <c r="E103" s="29"/>
      <c r="F103" s="29"/>
      <c r="G103" s="29"/>
      <c r="H103" s="29"/>
      <c r="I103" s="29">
        <v>417.9</v>
      </c>
      <c r="J103" s="29">
        <f t="shared" si="6"/>
        <v>417.9</v>
      </c>
      <c r="K103" s="29">
        <f t="shared" si="5"/>
        <v>417.9</v>
      </c>
      <c r="L103" s="53"/>
      <c r="M103" s="44"/>
      <c r="N103" s="44"/>
      <c r="O103" s="44"/>
      <c r="P103" s="45"/>
    </row>
    <row r="104" ht="19" customHeight="1" spans="1:16">
      <c r="A104" s="26"/>
      <c r="B104" s="26">
        <v>2048</v>
      </c>
      <c r="C104" s="30">
        <v>54100</v>
      </c>
      <c r="D104" s="29"/>
      <c r="E104" s="29"/>
      <c r="F104" s="29"/>
      <c r="G104" s="29"/>
      <c r="H104" s="29"/>
      <c r="I104" s="29">
        <v>417.9</v>
      </c>
      <c r="J104" s="29">
        <f t="shared" si="6"/>
        <v>417.9</v>
      </c>
      <c r="K104" s="29">
        <f t="shared" si="5"/>
        <v>417.9</v>
      </c>
      <c r="L104" s="27">
        <v>2048</v>
      </c>
      <c r="M104" s="44"/>
      <c r="N104" s="44"/>
      <c r="O104" s="44">
        <v>835.8</v>
      </c>
      <c r="P104" s="45">
        <v>835.8</v>
      </c>
    </row>
    <row r="105" ht="19" hidden="1" customHeight="1" spans="1:16">
      <c r="A105" s="26"/>
      <c r="B105" s="50"/>
      <c r="C105" s="30">
        <v>54282</v>
      </c>
      <c r="D105" s="29"/>
      <c r="E105" s="29"/>
      <c r="F105" s="29"/>
      <c r="G105" s="29"/>
      <c r="H105" s="29"/>
      <c r="I105" s="29">
        <v>417.9</v>
      </c>
      <c r="J105" s="29">
        <f t="shared" si="6"/>
        <v>417.9</v>
      </c>
      <c r="K105" s="29">
        <f t="shared" si="5"/>
        <v>417.9</v>
      </c>
      <c r="L105" s="27"/>
      <c r="M105" s="44"/>
      <c r="N105" s="44"/>
      <c r="O105" s="44"/>
      <c r="P105" s="45"/>
    </row>
    <row r="106" ht="19" customHeight="1" spans="1:16">
      <c r="A106" s="26"/>
      <c r="B106" s="26">
        <v>2049</v>
      </c>
      <c r="C106" s="30">
        <v>54466</v>
      </c>
      <c r="D106" s="29"/>
      <c r="E106" s="29"/>
      <c r="F106" s="29"/>
      <c r="G106" s="29"/>
      <c r="H106" s="29"/>
      <c r="I106" s="29">
        <v>417.9</v>
      </c>
      <c r="J106" s="29">
        <f t="shared" si="6"/>
        <v>417.9</v>
      </c>
      <c r="K106" s="29">
        <f t="shared" si="5"/>
        <v>417.9</v>
      </c>
      <c r="L106" s="27">
        <v>2049</v>
      </c>
      <c r="M106" s="44"/>
      <c r="N106" s="44"/>
      <c r="O106" s="44">
        <v>835.8</v>
      </c>
      <c r="P106" s="45">
        <v>835.8</v>
      </c>
    </row>
    <row r="107" ht="19" hidden="1" customHeight="1" spans="1:16">
      <c r="A107" s="26"/>
      <c r="B107" s="50"/>
      <c r="C107" s="30">
        <v>54647</v>
      </c>
      <c r="D107" s="29"/>
      <c r="E107" s="29"/>
      <c r="F107" s="29"/>
      <c r="G107" s="29"/>
      <c r="H107" s="29"/>
      <c r="I107" s="29">
        <v>417.9</v>
      </c>
      <c r="J107" s="29">
        <f t="shared" si="6"/>
        <v>417.9</v>
      </c>
      <c r="K107" s="29">
        <f t="shared" si="5"/>
        <v>417.9</v>
      </c>
      <c r="L107" s="53"/>
      <c r="M107" s="44"/>
      <c r="N107" s="44"/>
      <c r="O107" s="44"/>
      <c r="P107" s="45"/>
    </row>
    <row r="108" ht="19" customHeight="1" spans="1:16">
      <c r="A108" s="26"/>
      <c r="B108" s="26">
        <v>2050</v>
      </c>
      <c r="C108" s="30">
        <v>54831</v>
      </c>
      <c r="D108" s="29"/>
      <c r="E108" s="29"/>
      <c r="F108" s="29"/>
      <c r="G108" s="29"/>
      <c r="H108" s="29"/>
      <c r="I108" s="29">
        <v>417.9</v>
      </c>
      <c r="J108" s="29">
        <f t="shared" si="6"/>
        <v>417.9</v>
      </c>
      <c r="K108" s="29">
        <f t="shared" si="5"/>
        <v>417.9</v>
      </c>
      <c r="L108" s="27">
        <v>2050</v>
      </c>
      <c r="M108" s="44">
        <v>21000</v>
      </c>
      <c r="N108" s="44"/>
      <c r="O108" s="44">
        <v>835.800000000003</v>
      </c>
      <c r="P108" s="44">
        <v>21835.8</v>
      </c>
    </row>
    <row r="109" ht="19" hidden="1" customHeight="1" spans="1:16">
      <c r="A109" s="26"/>
      <c r="B109" s="50"/>
      <c r="C109" s="30">
        <v>55012</v>
      </c>
      <c r="D109" s="29"/>
      <c r="E109" s="29"/>
      <c r="F109" s="29"/>
      <c r="G109" s="29"/>
      <c r="H109" s="29"/>
      <c r="I109" s="29">
        <f>417.9+I7</f>
        <v>21417.9</v>
      </c>
      <c r="J109" s="29">
        <f t="shared" si="6"/>
        <v>21417.9</v>
      </c>
      <c r="K109" s="29">
        <f t="shared" si="5"/>
        <v>21417.9</v>
      </c>
      <c r="L109" s="27"/>
      <c r="M109" s="44"/>
      <c r="N109" s="44"/>
      <c r="O109" s="44"/>
      <c r="P109" s="44"/>
    </row>
    <row r="110" ht="39" customHeight="1" spans="1:16">
      <c r="A110" s="51"/>
      <c r="B110" s="52"/>
      <c r="C110" s="7" t="s">
        <v>18</v>
      </c>
      <c r="D110" s="29"/>
      <c r="E110" s="29"/>
      <c r="F110" s="29"/>
      <c r="G110" s="29"/>
      <c r="H110" s="29"/>
      <c r="I110" s="29"/>
      <c r="J110" s="29">
        <f>SUM(J11:J109)</f>
        <v>104326.8</v>
      </c>
      <c r="K110" s="29">
        <f>SUM(K11:K109)</f>
        <v>183882.8</v>
      </c>
      <c r="L110" s="54" t="s">
        <v>18</v>
      </c>
      <c r="M110" s="55">
        <v>123200</v>
      </c>
      <c r="N110" s="55">
        <v>15327.8</v>
      </c>
      <c r="O110" s="55">
        <v>45355</v>
      </c>
      <c r="P110" s="55">
        <v>183882.8</v>
      </c>
    </row>
    <row r="111" spans="14:16">
      <c r="N111" s="56"/>
      <c r="O111" s="56"/>
      <c r="P111" s="57"/>
    </row>
    <row r="112" spans="11:11">
      <c r="K112" s="2">
        <f>K110-P110</f>
        <v>0</v>
      </c>
    </row>
    <row r="113" spans="15:15">
      <c r="O113" s="58"/>
    </row>
  </sheetData>
  <mergeCells count="209">
    <mergeCell ref="A2:P2"/>
    <mergeCell ref="A4:K4"/>
    <mergeCell ref="A5:C5"/>
    <mergeCell ref="G5:I5"/>
    <mergeCell ref="A6:C6"/>
    <mergeCell ref="A7:C7"/>
    <mergeCell ref="M8:O8"/>
    <mergeCell ref="N9:O9"/>
    <mergeCell ref="A10:C10"/>
    <mergeCell ref="G10:I10"/>
    <mergeCell ref="A11:A110"/>
    <mergeCell ref="B11:B12"/>
    <mergeCell ref="B13:B18"/>
    <mergeCell ref="B19:B24"/>
    <mergeCell ref="B25:B30"/>
    <mergeCell ref="B31:B36"/>
    <mergeCell ref="B37:B42"/>
    <mergeCell ref="B43:B48"/>
    <mergeCell ref="B49:B53"/>
    <mergeCell ref="B54:B59"/>
    <mergeCell ref="B60:B65"/>
    <mergeCell ref="B66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D8:D9"/>
    <mergeCell ref="E8:E9"/>
    <mergeCell ref="F8:F9"/>
    <mergeCell ref="G8:G9"/>
    <mergeCell ref="H8:H9"/>
    <mergeCell ref="I8:I9"/>
    <mergeCell ref="K8:K9"/>
    <mergeCell ref="L8:L10"/>
    <mergeCell ref="L11:L12"/>
    <mergeCell ref="L13:L18"/>
    <mergeCell ref="L19:L24"/>
    <mergeCell ref="L25:L30"/>
    <mergeCell ref="L31:L36"/>
    <mergeCell ref="L37:L42"/>
    <mergeCell ref="L43:L48"/>
    <mergeCell ref="L49:L53"/>
    <mergeCell ref="L54:L59"/>
    <mergeCell ref="L60:L65"/>
    <mergeCell ref="L66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108:L109"/>
    <mergeCell ref="M9:M10"/>
    <mergeCell ref="M11:M12"/>
    <mergeCell ref="M13:M18"/>
    <mergeCell ref="M19:M24"/>
    <mergeCell ref="M25:M30"/>
    <mergeCell ref="M31:M36"/>
    <mergeCell ref="M37:M42"/>
    <mergeCell ref="M43:M48"/>
    <mergeCell ref="M49:M53"/>
    <mergeCell ref="M54:M59"/>
    <mergeCell ref="M60:M65"/>
    <mergeCell ref="M66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98:M99"/>
    <mergeCell ref="M100:M101"/>
    <mergeCell ref="M102:M103"/>
    <mergeCell ref="M104:M105"/>
    <mergeCell ref="M106:M107"/>
    <mergeCell ref="M108:M109"/>
    <mergeCell ref="N11:N12"/>
    <mergeCell ref="N13:N18"/>
    <mergeCell ref="N19:N24"/>
    <mergeCell ref="N25:N30"/>
    <mergeCell ref="N31:N36"/>
    <mergeCell ref="N37:N42"/>
    <mergeCell ref="N43:N48"/>
    <mergeCell ref="N49:N53"/>
    <mergeCell ref="N54:N59"/>
    <mergeCell ref="N60:N65"/>
    <mergeCell ref="N66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N92:N93"/>
    <mergeCell ref="N94:N95"/>
    <mergeCell ref="N96:N97"/>
    <mergeCell ref="N98:N99"/>
    <mergeCell ref="N100:N101"/>
    <mergeCell ref="N102:N103"/>
    <mergeCell ref="N104:N105"/>
    <mergeCell ref="N106:N107"/>
    <mergeCell ref="N108:N109"/>
    <mergeCell ref="O11:O12"/>
    <mergeCell ref="O13:O18"/>
    <mergeCell ref="O19:O24"/>
    <mergeCell ref="O25:O30"/>
    <mergeCell ref="O31:O36"/>
    <mergeCell ref="O37:O42"/>
    <mergeCell ref="O43:O48"/>
    <mergeCell ref="O49:O53"/>
    <mergeCell ref="O54:O59"/>
    <mergeCell ref="O60:O65"/>
    <mergeCell ref="O66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O92:O93"/>
    <mergeCell ref="O94:O95"/>
    <mergeCell ref="O96:O97"/>
    <mergeCell ref="O98:O99"/>
    <mergeCell ref="O100:O101"/>
    <mergeCell ref="O102:O103"/>
    <mergeCell ref="O104:O105"/>
    <mergeCell ref="O106:O107"/>
    <mergeCell ref="O108:O109"/>
    <mergeCell ref="P4:P10"/>
    <mergeCell ref="P11:P12"/>
    <mergeCell ref="P13:P18"/>
    <mergeCell ref="P19:P24"/>
    <mergeCell ref="P25:P30"/>
    <mergeCell ref="P31:P36"/>
    <mergeCell ref="P37:P42"/>
    <mergeCell ref="P43:P48"/>
    <mergeCell ref="P49:P53"/>
    <mergeCell ref="P54:P59"/>
    <mergeCell ref="P60:P65"/>
    <mergeCell ref="P66:P69"/>
    <mergeCell ref="P70:P71"/>
    <mergeCell ref="P72:P73"/>
    <mergeCell ref="P74:P75"/>
    <mergeCell ref="P76:P77"/>
    <mergeCell ref="P78:P79"/>
    <mergeCell ref="P80:P81"/>
    <mergeCell ref="P82:P83"/>
    <mergeCell ref="P84:P85"/>
    <mergeCell ref="P86:P87"/>
    <mergeCell ref="P88:P89"/>
    <mergeCell ref="P90:P91"/>
    <mergeCell ref="P92:P93"/>
    <mergeCell ref="P94:P95"/>
    <mergeCell ref="P96:P97"/>
    <mergeCell ref="P98:P99"/>
    <mergeCell ref="P100:P101"/>
    <mergeCell ref="P102:P103"/>
    <mergeCell ref="P104:P105"/>
    <mergeCell ref="P106:P107"/>
    <mergeCell ref="P108:P109"/>
    <mergeCell ref="L4:O7"/>
    <mergeCell ref="A8:C9"/>
  </mergeCells>
  <printOptions horizontalCentered="1"/>
  <pageMargins left="0.393055555555556" right="0.393055555555556" top="0.984027777777778" bottom="0.590277777777778" header="0.511805555555556" footer="0.511805555555556"/>
  <pageSetup paperSize="9" scale="87" orientation="portrait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附表2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2020-10-27T01:26:40Z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